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05" windowHeight="10470" tabRatio="727" firstSheet="1" activeTab="14"/>
  </bookViews>
  <sheets>
    <sheet name="1.sz.mell." sheetId="1" r:id="rId1"/>
    <sheet name="2.sz.mell." sheetId="2" r:id="rId2"/>
    <sheet name="3.sz.mell." sheetId="3" r:id="rId3"/>
    <sheet name="4.sz.mell." sheetId="4" r:id="rId4"/>
    <sheet name="5.sz.mell  " sheetId="5" r:id="rId5"/>
    <sheet name="6.sz.mell  " sheetId="6" r:id="rId6"/>
    <sheet name="7.sz.mell" sheetId="7" r:id="rId7"/>
    <sheet name="8.sz.mell" sheetId="8" r:id="rId8"/>
    <sheet name="9. sz. mell" sheetId="9" r:id="rId9"/>
    <sheet name="10. sz. mell " sheetId="10" r:id="rId10"/>
    <sheet name="11. sz. mell " sheetId="11" r:id="rId11"/>
    <sheet name="12. sz. mell" sheetId="12" r:id="rId12"/>
    <sheet name="13 sz.mell" sheetId="13" r:id="rId13"/>
    <sheet name="14 sz. mell" sheetId="14" r:id="rId14"/>
    <sheet name="15. sz. mell" sheetId="15" r:id="rId15"/>
    <sheet name="16 sz. mell " sheetId="16" r:id="rId16"/>
    <sheet name="17. sz. mell " sheetId="17" r:id="rId17"/>
    <sheet name="18. sz. mell" sheetId="18" r:id="rId18"/>
    <sheet name="1. sz tájékoztató t." sheetId="19" r:id="rId19"/>
    <sheet name="2.sz tájékoztató t" sheetId="20" r:id="rId20"/>
    <sheet name="3. sz tájékoztató t." sheetId="21" r:id="rId21"/>
    <sheet name="4.sz tájékoztató t. " sheetId="22" r:id="rId22"/>
    <sheet name="5.sz tájékoztató t." sheetId="23" r:id="rId23"/>
    <sheet name="6. sz tájékoztató t." sheetId="24" r:id="rId24"/>
    <sheet name="7.sz.tájékoztató t. " sheetId="25" r:id="rId25"/>
    <sheet name="8.sz.tájékoztató t.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_____________________xlfn_IFERROR">NA()</definedName>
    <definedName name="_____________________xlfn_IFERROR">"#n/a"</definedName>
    <definedName name="____________________xlfn_IFERROR">"#n/a"</definedName>
    <definedName name="___________________xlfn_IFERROR">"#n/a"</definedName>
    <definedName name="__________________xlfn_IFERROR">"#n/a"</definedName>
    <definedName name="_________________xlfn_IFERROR">"#n/a"</definedName>
    <definedName name="________________xlfn_IFERROR">"#n/a"</definedName>
    <definedName name="_______________xlfn_IFERROR">"#n/a"</definedName>
    <definedName name="______________xlfn_IFERROR">"#n/a"</definedName>
    <definedName name="_____________xlfn_IFERROR">NA()</definedName>
    <definedName name="____________xlfn_IFERROR">NA()</definedName>
    <definedName name="___________xlfn_IFERROR">NA()</definedName>
    <definedName name="__________xlfn_IFERROR">NA()</definedName>
    <definedName name="_________xlfn_IFERROR">NA()</definedName>
    <definedName name="________xlfn_IFERROR">NA()</definedName>
    <definedName name="_______xlfn_IFERROR">NA()</definedName>
    <definedName name="______xlfn_IFERROR">NA()</definedName>
    <definedName name="_____xlfn_IFERROR">NA()</definedName>
    <definedName name="____xlfn_IFERROR">NA()</definedName>
    <definedName name="___xlfn_IFERROR">NA()</definedName>
    <definedName name="__xlfn_IFERROR">NA()</definedName>
    <definedName name="_xlfn.IFERROR" hidden="1">#NAME?</definedName>
    <definedName name="_xlfn_IFERROR">#N/A</definedName>
    <definedName name="_xlnm.Print_Area" localSheetId="18">'1. sz tájékoztató t.'!$A$1:$F$155</definedName>
    <definedName name="_xlnm.Print_Area" localSheetId="0">'1.sz.mell.'!$A$1:$I$162</definedName>
    <definedName name="_xlnm.Print_Area" localSheetId="9">'10. sz. mell '!$A$1:$I$159</definedName>
    <definedName name="_xlnm.Print_Area" localSheetId="10">'11. sz. mell '!$A$1:$I$159</definedName>
    <definedName name="_xlnm.Print_Area" localSheetId="11">'12. sz. mell'!$A$1:$I$61</definedName>
    <definedName name="_xlnm.Print_Area" localSheetId="12">'13 sz.mell'!$A$1:$I$61</definedName>
    <definedName name="_xlnm.Print_Area" localSheetId="13">'14 sz. mell'!$A$1:$I$61</definedName>
    <definedName name="_xlnm.Print_Area" localSheetId="14">'15. sz. mell'!$A$1:$I$60</definedName>
    <definedName name="_xlnm.Print_Area" localSheetId="15">'16 sz. mell '!$A$1:$I$60</definedName>
    <definedName name="_xlnm.Print_Area" localSheetId="16">'17. sz. mell '!$A$1:$I$60</definedName>
    <definedName name="_xlnm.Print_Area" localSheetId="17">'18. sz. mell'!$A$1:$G$66</definedName>
    <definedName name="_xlnm.Print_Area" localSheetId="19">#N/A</definedName>
    <definedName name="_xlnm.Print_Area" localSheetId="1">'2.sz.mell.'!$A$1:$I$158</definedName>
    <definedName name="_xlnm.Print_Area" localSheetId="2">'3.sz.mell.'!$A$1:$I$159</definedName>
    <definedName name="_xlnm.Print_Area" localSheetId="21">'4.sz tájékoztató t. '!$A$1:$O$28</definedName>
    <definedName name="_xlnm.Print_Area" localSheetId="3">'4.sz.mell.'!$A$1:$I$159</definedName>
    <definedName name="_xlnm.Print_Area" localSheetId="22">'5.sz tájékoztató t.'!$A$1:$I$45</definedName>
    <definedName name="_xlnm.Print_Area" localSheetId="23">#N/A</definedName>
    <definedName name="_xlnm.Print_Area" localSheetId="5">'6.sz.mell  '!$A$1:$F$37</definedName>
    <definedName name="_xlnm.Print_Area" localSheetId="6">'7.sz.mell'!$A$1:$H$20</definedName>
    <definedName name="_xlnm.Print_Area" localSheetId="24">'7.sz.tájékoztató t. '!$A$1:$D$23</definedName>
    <definedName name="_xlnm.Print_Area" localSheetId="7">'8.sz.mell'!$A$1:$H$18</definedName>
    <definedName name="_xlnm.Print_Area" localSheetId="25">#N/A</definedName>
    <definedName name="_xlnm.Print_Area" localSheetId="8">'9. sz. mell'!$A$1:$I$159</definedName>
    <definedName name="RM_6.3.sz.mell__A_2" localSheetId="18">'[3]TARTALOMJEGYZÉK'!#REF!</definedName>
    <definedName name="RM_6.3.sz.mell__A_2" localSheetId="9">'[3]TARTALOMJEGYZÉK'!#REF!</definedName>
    <definedName name="RM_6.3.sz.mell__A_2" localSheetId="10">'[3]TARTALOMJEGYZÉK'!#REF!</definedName>
    <definedName name="RM_6.3.sz.mell__A_2" localSheetId="11">'[1]TARTALOMJEGYZÉK'!#REF!</definedName>
    <definedName name="RM_6.3.sz.mell__A_2" localSheetId="12">'[1]TARTALOMJEGYZÉK'!#REF!</definedName>
    <definedName name="RM_6.3.sz.mell__A_2" localSheetId="13">'[1]TARTALOMJEGYZÉK'!#REF!</definedName>
    <definedName name="RM_6.3.sz.mell__A_2" localSheetId="15">'[1]TARTALOMJEGYZÉK'!#REF!</definedName>
    <definedName name="RM_6.3.sz.mell__A_2" localSheetId="19">'[3]TARTALOMJEGYZÉK'!#REF!</definedName>
    <definedName name="RM_6.3.sz.mell__A_2" localSheetId="1">'[3]TARTALOMJEGYZÉK'!#REF!</definedName>
    <definedName name="RM_6.3.sz.mell__A_2" localSheetId="20">'[3]TARTALOMJEGYZÉK'!#REF!</definedName>
    <definedName name="RM_6.3.sz.mell__A_2" localSheetId="2">'[3]TARTALOMJEGYZÉK'!#REF!</definedName>
    <definedName name="RM_6.3.sz.mell__A_2" localSheetId="3">'[3]TARTALOMJEGYZÉK'!#REF!</definedName>
    <definedName name="RM_6.3.sz.mell__A_2" localSheetId="23">'[3]TARTALOMJEGYZÉK'!#REF!</definedName>
    <definedName name="RM_6.3.sz.mell__A_2" localSheetId="24">'[1]TARTALOMJEGYZÉK'!#REF!</definedName>
    <definedName name="RM_6.3.sz.mell__A_2">'[1]TARTALOMJEGYZÉK'!#REF!</definedName>
    <definedName name="RM_6.4.sz.mell__A_1" localSheetId="18">'[3]TARTALOMJEGYZÉK'!#REF!</definedName>
    <definedName name="RM_6.4.sz.mell__A_1" localSheetId="9">'[3]TARTALOMJEGYZÉK'!#REF!</definedName>
    <definedName name="RM_6.4.sz.mell__A_1" localSheetId="10">'[3]TARTALOMJEGYZÉK'!#REF!</definedName>
    <definedName name="RM_6.4.sz.mell__A_1" localSheetId="11">'[1]TARTALOMJEGYZÉK'!#REF!</definedName>
    <definedName name="RM_6.4.sz.mell__A_1" localSheetId="12">'[1]TARTALOMJEGYZÉK'!#REF!</definedName>
    <definedName name="RM_6.4.sz.mell__A_1" localSheetId="13">'[1]TARTALOMJEGYZÉK'!#REF!</definedName>
    <definedName name="RM_6.4.sz.mell__A_1" localSheetId="15">'[1]TARTALOMJEGYZÉK'!#REF!</definedName>
    <definedName name="RM_6.4.sz.mell__A_1" localSheetId="19">'[3]TARTALOMJEGYZÉK'!#REF!</definedName>
    <definedName name="RM_6.4.sz.mell__A_1" localSheetId="1">'[3]TARTALOMJEGYZÉK'!#REF!</definedName>
    <definedName name="RM_6.4.sz.mell__A_1" localSheetId="20">'[3]TARTALOMJEGYZÉK'!#REF!</definedName>
    <definedName name="RM_6.4.sz.mell__A_1" localSheetId="2">'[3]TARTALOMJEGYZÉK'!#REF!</definedName>
    <definedName name="RM_6.4.sz.mell__A_1" localSheetId="3">'[3]TARTALOMJEGYZÉK'!#REF!</definedName>
    <definedName name="RM_6.4.sz.mell__A_1" localSheetId="23">'[3]TARTALOMJEGYZÉK'!#REF!</definedName>
    <definedName name="RM_6.4.sz.mell__A_1" localSheetId="24">'[1]TARTALOMJEGYZÉK'!#REF!</definedName>
    <definedName name="RM_6.4.sz.mell__A_1">'[1]TARTALOMJEGYZÉK'!#REF!</definedName>
    <definedName name="RM_6.4.sz.mell__A_2" localSheetId="18">'[3]TARTALOMJEGYZÉK'!#REF!</definedName>
    <definedName name="RM_6.4.sz.mell__A_2" localSheetId="9">'[3]TARTALOMJEGYZÉK'!#REF!</definedName>
    <definedName name="RM_6.4.sz.mell__A_2" localSheetId="10">'[3]TARTALOMJEGYZÉK'!#REF!</definedName>
    <definedName name="RM_6.4.sz.mell__A_2" localSheetId="11">'[1]TARTALOMJEGYZÉK'!#REF!</definedName>
    <definedName name="RM_6.4.sz.mell__A_2" localSheetId="12">'[1]TARTALOMJEGYZÉK'!#REF!</definedName>
    <definedName name="RM_6.4.sz.mell__A_2" localSheetId="13">'[1]TARTALOMJEGYZÉK'!#REF!</definedName>
    <definedName name="RM_6.4.sz.mell__A_2" localSheetId="15">'[1]TARTALOMJEGYZÉK'!#REF!</definedName>
    <definedName name="RM_6.4.sz.mell__A_2" localSheetId="19">'[3]TARTALOMJEGYZÉK'!#REF!</definedName>
    <definedName name="RM_6.4.sz.mell__A_2" localSheetId="1">'[3]TARTALOMJEGYZÉK'!#REF!</definedName>
    <definedName name="RM_6.4.sz.mell__A_2" localSheetId="20">'[3]TARTALOMJEGYZÉK'!#REF!</definedName>
    <definedName name="RM_6.4.sz.mell__A_2" localSheetId="2">'[3]TARTALOMJEGYZÉK'!#REF!</definedName>
    <definedName name="RM_6.4.sz.mell__A_2" localSheetId="3">'[3]TARTALOMJEGYZÉK'!#REF!</definedName>
    <definedName name="RM_6.4.sz.mell__A_2" localSheetId="23">'[3]TARTALOMJEGYZÉK'!#REF!</definedName>
    <definedName name="RM_6.4.sz.mell__A_2" localSheetId="24">'[1]TARTALOMJEGYZÉK'!#REF!</definedName>
    <definedName name="RM_6.4.sz.mell__A_2">'[1]TARTALOMJEGYZÉK'!#REF!</definedName>
    <definedName name="szoc" localSheetId="11">'[1]TARTALOMJEGYZÉK'!#REF!</definedName>
    <definedName name="szoc" localSheetId="12">'[1]TARTALOMJEGYZÉK'!#REF!</definedName>
    <definedName name="szoc" localSheetId="13">'[1]TARTALOMJEGYZÉK'!#REF!</definedName>
    <definedName name="szoc" localSheetId="15">'[1]TARTALOMJEGYZÉK'!#REF!</definedName>
    <definedName name="szoc" localSheetId="20">'[3]TARTALOMJEGYZÉK'!#REF!</definedName>
    <definedName name="szoc">'[1]TARTALOMJEGYZÉK'!#REF!</definedName>
  </definedNames>
  <calcPr fullCalcOnLoad="1"/>
</workbook>
</file>

<file path=xl/sharedStrings.xml><?xml version="1.0" encoding="utf-8"?>
<sst xmlns="http://schemas.openxmlformats.org/spreadsheetml/2006/main" count="4092" uniqueCount="717">
  <si>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</si>
  <si>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</si>
  <si>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</si>
  <si>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</si>
  <si>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</si>
  <si>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</si>
  <si>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</si>
  <si>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</si>
  <si>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</si>
  <si>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</si>
  <si>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</si>
  <si>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</si>
  <si>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</si>
  <si>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</si>
  <si>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</si>
  <si>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</si>
  <si>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</si>
  <si>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</si>
  <si>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</si>
  <si>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</si>
  <si>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</si>
  <si>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</si>
  <si>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</si>
  <si>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</si>
  <si>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</si>
  <si>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</si>
  <si>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</si>
  <si>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</si>
  <si>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</si>
  <si>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</si>
  <si>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</si>
  <si>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</si>
  <si>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</si>
  <si>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</si>
  <si>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</si>
  <si>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</si>
  <si>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</si>
  <si>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</si>
  <si>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</si>
  <si>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</si>
  <si>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</si>
  <si>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</si>
  <si>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</si>
  <si>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</si>
  <si>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</si>
  <si>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</si>
  <si>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</si>
  <si>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</si>
  <si>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</si>
  <si>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</si>
  <si>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</si>
  <si>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</si>
  <si>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</si>
  <si>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</si>
  <si>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</si>
  <si>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</si>
  <si>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</si>
  <si>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</si>
  <si>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</si>
  <si>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</si>
  <si>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</si>
  <si>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</si>
  <si>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</si>
  <si>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</si>
  <si>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</si>
  <si>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</si>
  <si>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</si>
  <si>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</si>
  <si>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</si>
  <si>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</si>
  <si>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</si>
  <si>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</si>
  <si>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</si>
  <si>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</si>
  <si>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</si>
  <si>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</si>
  <si>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</si>
  <si>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</si>
  <si>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</si>
  <si>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</si>
  <si>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31.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</si>
  <si>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</si>
  <si>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</si>
  <si>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</si>
  <si>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</si>
  <si>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</si>
  <si>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</si>
  <si>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</si>
  <si>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</si>
  <si>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</si>
  <si>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</si>
  <si>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</si>
  <si>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</si>
  <si>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</si>
  <si>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</si>
  <si>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</si>
  <si>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</si>
  <si>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</si>
  <si>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</si>
  <si>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</si>
  <si>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</si>
  <si>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</si>
  <si>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</si>
  <si>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</si>
  <si>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</si>
  <si>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</si>
  <si>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</si>
  <si>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</si>
  <si>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</si>
  <si>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</si>
  <si>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</si>
  <si>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</si>
  <si>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</si>
  <si>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</si>
  <si>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</si>
  <si>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</si>
  <si>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</si>
  <si>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</si>
  <si>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</si>
  <si>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</si>
  <si>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</si>
  <si>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</si>
  <si>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</si>
  <si>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</si>
  <si>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</si>
  <si>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</si>
  <si>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</si>
  <si>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</si>
  <si>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</si>
  <si>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</si>
  <si>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</si>
  <si>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</si>
  <si>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</si>
  <si>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</si>
  <si>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</si>
  <si>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</si>
  <si>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</si>
  <si>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</si>
  <si>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</si>
  <si>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</si>
  <si>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</si>
  <si>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</si>
  <si>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</si>
  <si>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</si>
  <si>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</si>
  <si>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</si>
  <si>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</si>
  <si>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</si>
  <si>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</si>
  <si>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</si>
  <si>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</si>
  <si>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</si>
  <si>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</si>
  <si>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</si>
  <si>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</si>
  <si>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</si>
  <si>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</si>
  <si>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</si>
  <si>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</si>
  <si>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</si>
  <si>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</si>
  <si>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</si>
  <si>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</si>
  <si>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</si>
  <si>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</si>
  <si>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</si>
  <si>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</si>
  <si>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</si>
  <si>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</si>
  <si>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</si>
  <si>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</si>
  <si>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</si>
  <si>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</si>
  <si>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</si>
  <si>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</si>
  <si>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</si>
  <si>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</si>
  <si>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</si>
  <si>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</si>
  <si>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</si>
  <si>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</si>
  <si>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</si>
  <si>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</si>
  <si>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</si>
  <si>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</si>
  <si>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</si>
  <si>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</si>
  <si>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</si>
  <si>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</si>
  <si>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</si>
  <si>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</si>
  <si>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</si>
  <si>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</si>
  <si>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</si>
  <si>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</si>
  <si>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</si>
  <si>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</si>
  <si>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</si>
  <si>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</si>
  <si>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</si>
  <si>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</si>
  <si>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</si>
  <si>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</si>
  <si>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</si>
  <si>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</si>
  <si>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</si>
  <si>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</si>
  <si>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</si>
  <si>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</si>
  <si>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</si>
  <si>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</si>
  <si>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</si>
  <si>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</si>
  <si>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</si>
  <si>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</si>
  <si>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</si>
  <si>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</si>
  <si>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</si>
  <si>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</si>
  <si>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</si>
  <si>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</si>
  <si>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</si>
  <si>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</si>
  <si>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</si>
  <si>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</si>
  <si>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</si>
  <si>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</si>
  <si>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</si>
  <si>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</si>
  <si>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</si>
  <si>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</si>
  <si>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</si>
  <si>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</si>
  <si>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</si>
  <si>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</si>
  <si>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</si>
  <si>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</si>
  <si>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</si>
  <si>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</si>
  <si>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</si>
  <si>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</si>
  <si>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</si>
  <si>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</si>
  <si>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</si>
  <si>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</si>
  <si>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</si>
  <si>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</si>
  <si>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</si>
  <si>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</si>
  <si>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</si>
  <si>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</si>
  <si>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</si>
  <si>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</si>
  <si>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</si>
  <si>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</si>
  <si>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</si>
  <si>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</si>
  <si>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</si>
  <si>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</si>
  <si>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</si>
  <si>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</si>
  <si>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</si>
  <si>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</si>
  <si>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</si>
  <si>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</si>
  <si>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</si>
  <si>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</si>
  <si>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</si>
  <si>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</si>
  <si>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</si>
  <si>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</si>
  <si>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</si>
  <si>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</si>
  <si>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</si>
  <si>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</si>
  <si>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</si>
  <si>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</si>
  <si>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</si>
  <si>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</si>
  <si>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</si>
  <si>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</si>
  <si>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</si>
  <si>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</si>
  <si>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</si>
  <si>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</si>
  <si>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</si>
  <si>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</si>
  <si>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</si>
  <si>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</si>
  <si>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</si>
  <si>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</si>
  <si>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</si>
  <si>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</si>
  <si>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</si>
  <si>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</si>
  <si>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</si>
  <si>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</si>
  <si>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</si>
  <si>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</si>
  <si>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</si>
  <si>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</si>
  <si>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</si>
  <si>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</si>
  <si>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</si>
  <si>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</si>
  <si>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</si>
  <si>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</si>
  <si>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</si>
  <si>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</si>
  <si>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</si>
  <si>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</si>
  <si>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</si>
  <si>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</si>
  <si>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</si>
  <si>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</si>
  <si>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</si>
  <si>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</si>
  <si>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</si>
  <si>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</si>
  <si>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</si>
  <si>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</si>
  <si>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</si>
  <si>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</si>
  <si>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</si>
  <si>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</si>
  <si>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</si>
  <si>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</si>
  <si>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</si>
  <si>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</si>
  <si>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</si>
  <si>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</si>
  <si>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</si>
  <si>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</si>
  <si>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</si>
  <si>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</si>
  <si>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</si>
  <si>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</si>
  <si>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</si>
  <si>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</si>
  <si>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</si>
  <si>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</si>
  <si>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</si>
  <si>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</si>
  <si>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</si>
  <si>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</si>
  <si>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</si>
  <si>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</si>
  <si>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</si>
  <si>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</si>
  <si>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</si>
  <si>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</si>
  <si>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</si>
  <si>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</si>
  <si>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</si>
  <si>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</si>
  <si>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</si>
  <si>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</si>
  <si>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</si>
  <si>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</si>
  <si>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</si>
  <si>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</si>
  <si>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</si>
  <si>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</si>
  <si>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</si>
  <si>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</si>
  <si>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</si>
  <si>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</si>
  <si>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</si>
  <si>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</si>
  <si>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</si>
  <si>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</si>
  <si>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</si>
  <si>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</si>
  <si>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</si>
  <si>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</si>
  <si>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</si>
  <si>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</si>
  <si>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</si>
  <si>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</si>
  <si>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</si>
  <si>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</si>
  <si>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</si>
  <si>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</si>
  <si>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</si>
  <si>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</si>
  <si>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</si>
  <si>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</si>
  <si>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</si>
  <si>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</si>
  <si>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</si>
  <si>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</si>
  <si>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</si>
  <si>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</si>
  <si>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</si>
  <si>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</si>
  <si>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</si>
  <si>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</si>
  <si>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</si>
  <si>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</si>
  <si>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</si>
  <si>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</si>
  <si>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</si>
  <si>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</si>
  <si>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</si>
  <si>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</si>
  <si>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</si>
  <si>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</si>
  <si>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</si>
  <si>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</si>
  <si>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</si>
  <si>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</si>
  <si>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Kiemelt előirányzat, előirányzat megnevezése</t>
  </si>
  <si>
    <t>Bruttó  hiány:</t>
  </si>
  <si>
    <t>Bruttó  többlet:</t>
  </si>
  <si>
    <t>Kommunális adó</t>
  </si>
  <si>
    <t>Egyéb felhalmozási kiadás:</t>
  </si>
  <si>
    <t>Önkormányzat   / SAJÁT /</t>
  </si>
  <si>
    <t>Kommunális  adó</t>
  </si>
  <si>
    <t>Polgármesteri  hivatal</t>
  </si>
  <si>
    <t>Nefelejcs központi Óvoda és MANÓVÁR Bölcsöde</t>
  </si>
  <si>
    <t>Falu Tamás  Városi  Könyvtár</t>
  </si>
  <si>
    <t>I.</t>
  </si>
  <si>
    <t>A települési önkormányzatok működésének támogatása</t>
  </si>
  <si>
    <t>a)</t>
  </si>
  <si>
    <t>b)</t>
  </si>
  <si>
    <t>c)</t>
  </si>
  <si>
    <t>Egyéb önkormányzati feladatok támogatása  beszámítás után</t>
  </si>
  <si>
    <t>Nem közművel összegyűjtött háztartási szennyvíz ártalmatlanítása</t>
  </si>
  <si>
    <t>A HELYI ÖNKORMÁNYZATOK MŰKÖDÉSÉNEK ÁLTALÁNOS TÁMOGATÁSA ÖSSZESEN</t>
  </si>
  <si>
    <t>II.</t>
  </si>
  <si>
    <t>Óvodapedagógusok bértámogatása</t>
  </si>
  <si>
    <r>
      <t>Óvodapedagógusok nevelő munkáját közvetlenül segítők bértámogatása</t>
    </r>
    <r>
      <rPr>
        <i/>
        <sz val="10"/>
        <color indexed="8"/>
        <rFont val="Times New Roman"/>
        <family val="1"/>
      </rPr>
      <t xml:space="preserve"> </t>
    </r>
  </si>
  <si>
    <t>a+b+c)</t>
  </si>
  <si>
    <r>
      <t>Óvodaműködtetési támogatás</t>
    </r>
    <r>
      <rPr>
        <sz val="10"/>
        <color indexed="8"/>
        <rFont val="Times New Roman"/>
        <family val="1"/>
      </rPr>
      <t xml:space="preserve"> </t>
    </r>
  </si>
  <si>
    <t xml:space="preserve">Köznevelési intézmények működtetéséhez kapcsolódó támogatás </t>
  </si>
  <si>
    <t>Pedagógógus II. kategóriába sorolt óvodapedagógus kiegészítő támogatása</t>
  </si>
  <si>
    <t>Mesterpedagógus kategóriába sorolt óvodapedagógusok kiegészítő támogatása</t>
  </si>
  <si>
    <t>A TELEPÜLÉSI ÖNKORMÁNYZATOK EGYES KÖZNEVELÉSI FELADATAINAK TÁMOGATÁSA ÖSSZESEN</t>
  </si>
  <si>
    <t>III.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</si>
  <si>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</si>
  <si>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</si>
  <si>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</si>
  <si>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>d)</t>
  </si>
  <si>
    <t>e)</t>
  </si>
  <si>
    <t>f)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</si>
  <si>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</si>
  <si>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</si>
  <si>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</si>
  <si>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</si>
  <si>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</si>
  <si>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</si>
  <si>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</si>
  <si>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>Gyermekek napközbeni ellátása    / Bölcsöde</t>
  </si>
  <si>
    <t>k)</t>
  </si>
  <si>
    <t xml:space="preserve">Hajléktalanok átmeneti intézményei </t>
  </si>
  <si>
    <t>l)</t>
  </si>
  <si>
    <t xml:space="preserve">Gyermekek átmeneti intézményei </t>
  </si>
  <si>
    <t>m)</t>
  </si>
  <si>
    <t>Kistelepülések szociális feladatainak támogatása</t>
  </si>
  <si>
    <t xml:space="preserve">Egyes szociális és gyermekjóléti feladatok támogatása 
</t>
  </si>
  <si>
    <t xml:space="preserve">A finanszírozás szempontjából elismert szakmai dolgozók bértámogatása </t>
  </si>
  <si>
    <t xml:space="preserve">Intézmény-üzemeltetési támogatás </t>
  </si>
  <si>
    <t xml:space="preserve">A települési önkormányzatok által az idősek átmeneti és tartós, valamint a hajléktalan személyek részére nyújtott tartós szociális szakosított ellátási feladatok támogatása 
</t>
  </si>
  <si>
    <t xml:space="preserve">A finanszírozás szempontjából elismert dolgozók bértámogatása </t>
  </si>
  <si>
    <t>Gyermekétkeztetés üzemeltetési támogatása</t>
  </si>
  <si>
    <t>Rászoruló gyermekek int.kívüli szünidei étkeztetésének támogatása</t>
  </si>
  <si>
    <t>Gyermekétkeztetés támogatása</t>
  </si>
  <si>
    <t xml:space="preserve">A TELEPÜLÉSI ÖNKORMÁNYZATOK SZOCIÁLIS, GYERMEKJÓLÉTI  ÉS GYERMEKÉTKEZTETÉSI FELADATAINAK TÁMOGATÁSA ÖSSZESEN 
</t>
  </si>
  <si>
    <t>IV.</t>
  </si>
  <si>
    <t xml:space="preserve">Megyei hatókörű városi múzeumok feladatainak támogatása </t>
  </si>
  <si>
    <t xml:space="preserve">Megyei könyvtárak feladatainak támogatása </t>
  </si>
  <si>
    <t xml:space="preserve">Megyeszékhely megyei jogú városok és Szentendre Város Önkormányzatának közművelődési támogatása 
</t>
  </si>
  <si>
    <t xml:space="preserve">Budapest Főváros Önkormányzatának múzeumi, könyvtári és közművelődési támogatása 
</t>
  </si>
  <si>
    <t>Fővárosi kerületi önkormányzatok közművelődési támogatása</t>
  </si>
  <si>
    <t xml:space="preserve">Megyei könyvtár kistelepülési könyvtári célú kiegészítő támogatása 
</t>
  </si>
  <si>
    <t xml:space="preserve">Könyvtári, közművelődési és múzeumi feladatok támogatása összesen 
</t>
  </si>
  <si>
    <t xml:space="preserve">Színházművészeti szervezetek támogatása </t>
  </si>
  <si>
    <t xml:space="preserve">Táncművészeti szervezetek támogatása 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</si>
  <si>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</si>
  <si>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</si>
  <si>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</si>
  <si>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</si>
  <si>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</si>
  <si>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>A települési önkormányzatok által fenntartott, illetve támogatott előadó-művészeti szervezetek támogatása összesen</t>
  </si>
  <si>
    <t xml:space="preserve">A TELEPÜLÉSI ÖNKORMÁNYZATOK KULTURÁLIS FELADATAINAK TÁMOGATÁSA ÖSSZESEN </t>
  </si>
  <si>
    <t>Működési célú költségvetési támogatás és kiegészítő támogatások</t>
  </si>
  <si>
    <t>Előző évi normatíva elszámolásából  származó bevételek</t>
  </si>
  <si>
    <t xml:space="preserve"> Finanszírozás összesen:</t>
  </si>
  <si>
    <t>Ócsai Polgárőrség</t>
  </si>
  <si>
    <t>Ócsai Sportegyesület</t>
  </si>
  <si>
    <t>Egrressy G.Művelődési Ház</t>
  </si>
  <si>
    <t>Révfülöpi tábor</t>
  </si>
  <si>
    <t>Rákóczi Szövetség" támogatása</t>
  </si>
  <si>
    <t>Polgármesteri támogatási keretösszeg</t>
  </si>
  <si>
    <t>Alpolgármesteri támogatási keretösszeg</t>
  </si>
  <si>
    <t>Képviselő testületi támogatási keretösszeg</t>
  </si>
  <si>
    <t>Katolikus Egyház támogatása</t>
  </si>
  <si>
    <t>Baptista Egyház támogatása</t>
  </si>
  <si>
    <t>Református Egyház támogatása</t>
  </si>
  <si>
    <t xml:space="preserve">Református Templom közvilágítás </t>
  </si>
  <si>
    <t>Iskola Erdei  tábor</t>
  </si>
  <si>
    <t xml:space="preserve">összesen: </t>
  </si>
  <si>
    <t>Iskolaorvosok / OEP.tám.átadás/</t>
  </si>
  <si>
    <t>Támogatás ÁH-on kívülre</t>
  </si>
  <si>
    <t>Ócsai Roma Nemzetiségi Önkormányzat</t>
  </si>
  <si>
    <t>Támogatás ÁH-on belülre</t>
  </si>
  <si>
    <t>forintban</t>
  </si>
  <si>
    <t>Szociális ellátások</t>
  </si>
  <si>
    <t>Rendkívüli Települési támogatás</t>
  </si>
  <si>
    <t>Egyéb lakásfenntartási támogatás</t>
  </si>
  <si>
    <t>Köztemetés</t>
  </si>
  <si>
    <t>Helyi közlekedési támogatás</t>
  </si>
  <si>
    <t>Eseti gyermekvéd.támogatás</t>
  </si>
  <si>
    <t>Helyi megállapítású közgyógyellátás</t>
  </si>
  <si>
    <t>KIADÁS ÖSSZESEN:</t>
  </si>
  <si>
    <t>ÖNKORMÁNYZAT</t>
  </si>
  <si>
    <t>011130         Önkorm.jogalkotó-és igazgatási tevékenység</t>
  </si>
  <si>
    <t>072450         Fizikoterápiás  szolgáltatás</t>
  </si>
  <si>
    <t>074032         Ifjuság-egészségügyi gondozás</t>
  </si>
  <si>
    <t>107030         Szociális közfoglalkoztatás</t>
  </si>
  <si>
    <t>POLGÁRMESTERI  HIVATAL</t>
  </si>
  <si>
    <t>031030         Közterület rendjének fenntartása</t>
  </si>
  <si>
    <t>MANÓVÁR"KÖZPONTI ÓVODA ÉS BÖLCSÖDE</t>
  </si>
  <si>
    <t>091110         Óvodai  nevelés szakmai feladatai</t>
  </si>
  <si>
    <t>0104030       Gyermekek napközbeni bölcsödei ellátása</t>
  </si>
  <si>
    <t>FALU TAMÁS  KÖNYVTÁR</t>
  </si>
  <si>
    <t>082044         Könyvtári  tevékenységek</t>
  </si>
  <si>
    <t xml:space="preserve">                  ÁLLÁSHELYEK  ÖSSZESEN:</t>
  </si>
  <si>
    <t>Normatív állami finanszírozás</t>
  </si>
  <si>
    <t xml:space="preserve">       Ellátottak pénzbeni juttatásai öszesen:</t>
  </si>
  <si>
    <t>Iskola kezdési csomagok</t>
  </si>
  <si>
    <t xml:space="preserve">               Dologi kiadások között elszámolva:</t>
  </si>
  <si>
    <t>04</t>
  </si>
  <si>
    <t>"Kistérség" Önkormányzati Társulás</t>
  </si>
  <si>
    <t xml:space="preserve"> </t>
  </si>
  <si>
    <t>Forint</t>
  </si>
  <si>
    <t>természetbeni szoc.étkezés ( felnőttek)</t>
  </si>
  <si>
    <t>Működési célú  központi támogatások</t>
  </si>
  <si>
    <t>Egyéb önkormányzati segély / temetési segély</t>
  </si>
  <si>
    <t xml:space="preserve">        -Első lakáshoz jutók támogatása</t>
  </si>
  <si>
    <t>Beruházási (felhalmozási) kiadások  beruházásonként</t>
  </si>
  <si>
    <t>Gördülő Fejlesztési Terv / víz-csatorna</t>
  </si>
  <si>
    <t>Felújítási kiadások alakulása felújításonként</t>
  </si>
  <si>
    <r>
      <t>Óvodapedagógusok, és az óvodapedagógusok nevelő munkáját közvetlenül segítők bértámogatása</t>
    </r>
    <r>
      <rPr>
        <sz val="9"/>
        <color indexed="8"/>
        <rFont val="Times New Roman"/>
        <family val="1"/>
      </rPr>
      <t xml:space="preserve"> 
</t>
    </r>
  </si>
  <si>
    <t xml:space="preserve">Települési önk. nyilvános könyvtári és közművelődési feladatainak támogatása 
</t>
  </si>
  <si>
    <t>Közművelődési érdekeltségnövelő támogatás</t>
  </si>
  <si>
    <t>Mozgáskorlátozottak Ócsai Egyesülete</t>
  </si>
  <si>
    <t>Ócsa Önkéntes Tüzoltó Egyesület</t>
  </si>
  <si>
    <t>"Óvodás vagyok" kezdő csomag</t>
  </si>
  <si>
    <t>072420         Egészségügyi ,laboratóriumi szolgáltatások</t>
  </si>
  <si>
    <t>BURSHA támogatás</t>
  </si>
  <si>
    <t>Finanszírozási bevételek, kiadások egyenlege (finansz. bevételek 17. sor - finansz. kiadások 10. sor)</t>
  </si>
  <si>
    <t>keret</t>
  </si>
  <si>
    <t>üres állás</t>
  </si>
  <si>
    <t>2sz.Háziorvosi körzet / helyettesítésre</t>
  </si>
  <si>
    <t xml:space="preserve">Önkormányzati hivatal működésének általános támogatása </t>
  </si>
  <si>
    <t xml:space="preserve">Település-üzemeltetéshez kapcsolódó feladatellátás támogatása  </t>
  </si>
  <si>
    <t xml:space="preserve">Hozzájárulás a pénzbeli szociális ellátásokhoz   </t>
  </si>
  <si>
    <t>Önkormányzati szolidaritási hozzájárulás  összege</t>
  </si>
  <si>
    <t>F</t>
  </si>
  <si>
    <t>Integrált Városfejlesztési Stratégia elkészítése</t>
  </si>
  <si>
    <r>
      <rPr>
        <b/>
        <sz val="10"/>
        <color indexed="8"/>
        <rFont val="Times New Roman"/>
        <family val="1"/>
      </rPr>
      <t xml:space="preserve">Könyvtár </t>
    </r>
    <r>
      <rPr>
        <sz val="10"/>
        <color indexed="8"/>
        <rFont val="Times New Roman"/>
        <family val="1"/>
      </rPr>
      <t xml:space="preserve">  - kisértékű eszköz beszerzés</t>
    </r>
  </si>
  <si>
    <r>
      <rPr>
        <b/>
        <sz val="10"/>
        <rFont val="Times New Roman"/>
        <family val="1"/>
      </rPr>
      <t xml:space="preserve">Óvoda -     </t>
    </r>
    <r>
      <rPr>
        <sz val="10"/>
        <rFont val="Times New Roman"/>
        <family val="1"/>
      </rPr>
      <t>kisértékű tárgyi eszközök</t>
    </r>
  </si>
  <si>
    <r>
      <rPr>
        <b/>
        <sz val="10"/>
        <rFont val="Times New Roman"/>
        <family val="1"/>
      </rPr>
      <t>Polgármesteri Hiv</t>
    </r>
    <r>
      <rPr>
        <sz val="10"/>
        <rFont val="Times New Roman"/>
        <family val="1"/>
      </rPr>
      <t>.  - kisértékű eszközök</t>
    </r>
  </si>
  <si>
    <t>Lakossági járda felújítások</t>
  </si>
  <si>
    <t xml:space="preserve">Kiegészítő támogatás az óvodapedagógusok minősítéséből adódó többletkiadásokhoz </t>
  </si>
  <si>
    <t xml:space="preserve"> Bölcsöde- felsőfokú kisgyermeknevelők bértámogatása</t>
  </si>
  <si>
    <t xml:space="preserve"> Bölcsöde-középfokú kisgyermeknevelők bértámogatása</t>
  </si>
  <si>
    <t>Bölcsőde  üzemeltetési támogatás</t>
  </si>
  <si>
    <t>Ócsa Madárvárta Egyesület</t>
  </si>
  <si>
    <t>Szociális hozzájárulás befizetése MÁK felé</t>
  </si>
  <si>
    <t xml:space="preserve">Dabasi Mentőállomás támogatás </t>
  </si>
  <si>
    <t>HAMSZA Kft. Támogatása</t>
  </si>
  <si>
    <t xml:space="preserve">                                                                    Beruházások      összesen:</t>
  </si>
  <si>
    <t>Önkormányzat egyéb eszköz beszerzés</t>
  </si>
  <si>
    <t xml:space="preserve">VEKOP-6.1.1-21 bölcsöde bővítés </t>
  </si>
  <si>
    <t>Babaköszöntő csomag  (43)</t>
  </si>
  <si>
    <t xml:space="preserve"> "Virágos Ócsáért "  program</t>
  </si>
  <si>
    <t>Működési célú  támogatások,</t>
  </si>
  <si>
    <t>Ócsa és Tsai Kft energia támogatás</t>
  </si>
  <si>
    <t>Magyarország 2023. évi központi költségvetéséről szóló 2022. évi XC. törvény 1. számú mellklete alapján a helyi önkormányzatok általános működésének és ágazati feladatainak támogatása</t>
  </si>
  <si>
    <t>2023. évi költségvetés</t>
  </si>
  <si>
    <t>Legszebb konyhakert " program</t>
  </si>
  <si>
    <t>Üdülőtábor (gyerekek) kiadásai</t>
  </si>
  <si>
    <t>2023. évi létszám</t>
  </si>
  <si>
    <t>Gyalogos átkelők tervezése,létesítés 3db</t>
  </si>
  <si>
    <t>Szabadidőközpont épület energetikai felmérés</t>
  </si>
  <si>
    <t>Szabadság téri emlékmű felújítása</t>
  </si>
  <si>
    <t>Öreghegyi Pincesor Egyesület</t>
  </si>
  <si>
    <t>29.</t>
  </si>
  <si>
    <t>30.</t>
  </si>
  <si>
    <t>32.</t>
  </si>
  <si>
    <t>33.</t>
  </si>
  <si>
    <t>34.</t>
  </si>
  <si>
    <t xml:space="preserve"> 2023. évi céljellegű támogatások</t>
  </si>
  <si>
    <t xml:space="preserve">                                          Önkormányzat saját  összes:</t>
  </si>
  <si>
    <t>Egyéb önkormányzati segély /lakossági energia tám.</t>
  </si>
  <si>
    <t>2023 évi költségvetés</t>
  </si>
  <si>
    <t>DPMV gördülő fejl.felújítások</t>
  </si>
  <si>
    <t xml:space="preserve">Települési önk. nyilvános könyvtári és közművelődési feladatainak támogatása bértámogatása
</t>
  </si>
  <si>
    <t>Napsugár Óvoda homlokzat festése</t>
  </si>
  <si>
    <t>Temető járda felújítás / 2022 hátralék</t>
  </si>
  <si>
    <t>Szt.Ferenc Állatotthon Alapítvány</t>
  </si>
  <si>
    <t>Sor-szám</t>
  </si>
  <si>
    <t>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</si>
  <si>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</si>
  <si>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</si>
  <si>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</si>
  <si>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</si>
  <si>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</si>
  <si>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</si>
  <si>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</si>
  <si>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</si>
  <si>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</si>
  <si>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</si>
  <si>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</si>
  <si>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</si>
  <si>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</si>
  <si>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</si>
  <si>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</si>
  <si>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</si>
  <si>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>Munkaadói járulékok</t>
  </si>
  <si>
    <t xml:space="preserve"> Egyéb működési célú kiadások</t>
  </si>
  <si>
    <t>Kiadások összesen:</t>
  </si>
  <si>
    <t>Egyenleg</t>
  </si>
  <si>
    <t xml:space="preserve"> 2023. ÉVI LÉTSZÁMKERET INTÉZMÉNYENKÉNT</t>
  </si>
  <si>
    <t xml:space="preserve">                     Városgazdálkodási feladatok</t>
  </si>
  <si>
    <t>Előirányzat-felhasználási terv 2023. évre</t>
  </si>
  <si>
    <t xml:space="preserve">UFO egyesület támogatás </t>
  </si>
  <si>
    <t>DabasRádió támogatás</t>
  </si>
  <si>
    <t>35.</t>
  </si>
  <si>
    <t>Forintban!</t>
  </si>
  <si>
    <t xml:space="preserve">Működési célú visszatérítendő támogatások, kölcsönök visszatérülése </t>
  </si>
  <si>
    <t>Finanszírozási bevételek, kiadások egyenlege (finanszírozási bevételek 17. sor - finanszírozási kiadások 10. sor)
 (+/-)</t>
  </si>
  <si>
    <t>Idegenforgalmi adó</t>
  </si>
  <si>
    <t>Kötelező feladatok bevételei és kiadásai</t>
  </si>
  <si>
    <t>Önkormányzat /FIZIKÓ-LABOR /</t>
  </si>
  <si>
    <t>Önként vállalt feladatok bevételei, kiadása</t>
  </si>
  <si>
    <t>Közhatalmi bevételek (4.1.+4.2.+4.3.+4.4.)</t>
  </si>
  <si>
    <t>Kamatbevételek és más nyereség jellegű bevételek</t>
  </si>
  <si>
    <r>
      <rPr>
        <b/>
        <i/>
        <sz val="9"/>
        <rFont val="Times New Roman CE"/>
        <family val="0"/>
      </rPr>
      <t>Államigazgatási</t>
    </r>
    <r>
      <rPr>
        <b/>
        <sz val="9"/>
        <rFont val="Times New Roman CE"/>
        <family val="1"/>
      </rPr>
      <t xml:space="preserve"> feladatok bevételei, kiadásai</t>
    </r>
  </si>
  <si>
    <t>Kötelező feladatok bevételei, kiadásai</t>
  </si>
  <si>
    <t>2021 évi Tény</t>
  </si>
  <si>
    <t>Önkormányzatok szociális és gyermekjóléti feladatainak támogatása</t>
  </si>
  <si>
    <t>Működési célútámogatások / választásra</t>
  </si>
  <si>
    <t>Működési célú központosított támogatások,</t>
  </si>
  <si>
    <t>kommunális adó</t>
  </si>
  <si>
    <t>Hitel-, kölcsönfelvétel államháztartáson kívülről  (10.1.+…+10.3.)</t>
  </si>
  <si>
    <t>Felhalmozási célú kölcsön nyújtása háztartásoknak</t>
  </si>
  <si>
    <t>Többéves kihatással járó döntések számszerűsítése évenkénti bontásban és összesítve célok szerint</t>
  </si>
  <si>
    <t>Kötelezettség jogcíme</t>
  </si>
  <si>
    <t>Köt. váll.
 éve</t>
  </si>
  <si>
    <t>Felvett hitel összege</t>
  </si>
  <si>
    <t>G</t>
  </si>
  <si>
    <t>I=(D+E+F+G+H)</t>
  </si>
  <si>
    <t>Működési célú finanszírozási kiadások
(hiteltörlesztés, értékpapír vásárlás, stb.)</t>
  </si>
  <si>
    <t>.KEOP.pályázat  AKÜ.hitel támogatás..............</t>
  </si>
  <si>
    <t>2014</t>
  </si>
  <si>
    <t xml:space="preserve">2. tájékoztató tábla  </t>
  </si>
  <si>
    <t>Felhalmozási célú finanszírozási kiadások
(hiteltörlesztés, értékpapír vásárlás, stb.)</t>
  </si>
  <si>
    <t>............................</t>
  </si>
  <si>
    <t>Beruházási kiadások beruházásonként</t>
  </si>
  <si>
    <t>Felújítási kiadások felújításonként</t>
  </si>
  <si>
    <t>……………………………</t>
  </si>
  <si>
    <t>Egyéb (Pl.: garancia és kezességvállalás, stb.)</t>
  </si>
  <si>
    <t>Összesen (1+4+7+9+11)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</si>
  <si>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</si>
  <si>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</si>
  <si>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</si>
  <si>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</si>
  <si>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</si>
  <si>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</si>
  <si>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</si>
  <si>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</si>
  <si>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</si>
  <si>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</si>
  <si>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2023 előtti kifizetés</t>
  </si>
  <si>
    <t>2022 évi Tény</t>
  </si>
  <si>
    <t>2023 évi Terv</t>
  </si>
  <si>
    <r>
      <t>Kötelező feladatok-</t>
    </r>
    <r>
      <rPr>
        <b/>
        <i/>
        <sz val="9"/>
        <rFont val="Times New Roman CE"/>
        <family val="0"/>
      </rPr>
      <t>Városüzemeltetés</t>
    </r>
    <r>
      <rPr>
        <i/>
        <sz val="9"/>
        <rFont val="Times New Roman CE"/>
        <family val="0"/>
      </rPr>
      <t>- bevételei és kiadásai</t>
    </r>
  </si>
  <si>
    <t>Egyéb kölcsön elengedése</t>
  </si>
  <si>
    <t>Egyéb kedvezmény</t>
  </si>
  <si>
    <t>Eszközök hasznosítása utáni kedvezmény, mentesség</t>
  </si>
  <si>
    <t>Helyiségek hasznosítása utáni kedvezmény, mentesség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</si>
  <si>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</si>
  <si>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</si>
  <si>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</si>
  <si>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</si>
  <si>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</si>
  <si>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</si>
  <si>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</si>
  <si>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</si>
  <si>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</si>
  <si>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</si>
  <si>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</si>
  <si>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</si>
  <si>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</si>
  <si>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Kedvezmény nélkül elérhető bevétel</t>
  </si>
  <si>
    <t>Az önkormányzat által adott közvetett támogatások
(kedvezmények)</t>
  </si>
  <si>
    <t>1sz.EI.mód</t>
  </si>
  <si>
    <t>2023 évi módosított EI.</t>
  </si>
  <si>
    <t>2sz.EI.mód</t>
  </si>
  <si>
    <t>Pályázati támogatás elszámolása</t>
  </si>
  <si>
    <t>Előző évi elszámolás MÁK felé / támogatások</t>
  </si>
  <si>
    <t>Elvonások és befizetések</t>
  </si>
  <si>
    <t>Fordított ÁFA fizetés miatti átvezetés dologi kiadások közé</t>
  </si>
  <si>
    <t>Széchenyi út felújítás-TOP_PLUSZ_1.2.3-21-PT-2022-00005</t>
  </si>
  <si>
    <t>Egészségház felújítása-TOP_PLUSZ-3.3.2-21-PT1-2022-00052</t>
  </si>
  <si>
    <t>3sz.EI.mód</t>
  </si>
  <si>
    <t>4sz.EI.mód</t>
  </si>
  <si>
    <t>2023. évi módosított EI.</t>
  </si>
  <si>
    <t>H</t>
  </si>
  <si>
    <t>5sz.EI.mód</t>
  </si>
  <si>
    <t>Egyéb működési célú támogatások bevételei áht.-on belülről</t>
  </si>
  <si>
    <t xml:space="preserve"> 2.3.-ból EU-s támogatásból megvalósuló  projektek kiadása</t>
  </si>
  <si>
    <t>Gimnázium falazat javítás,padlóburkolat csere</t>
  </si>
  <si>
    <t>Szennyvíztisztító telep tervezése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</si>
</sst>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0.0"/>
    <numFmt numFmtId="176" formatCode="#,##0.0"/>
    <numFmt numFmtId="177" formatCode="[$¥€-2]\ #\ ##,000_);[Red]\([$€-2]\ #\ ##,000\)"/>
    <numFmt numFmtId="178" formatCode="[$-40E]yyyy\.\ mmmm\ d\.\,\ dddd"/>
    <numFmt numFmtId="179" formatCode="###\ ###\ ###\ ###\ ##0.00"/>
    <numFmt numFmtId="180" formatCode="##,##0&quot; m³&quot;"/>
    <numFmt numFmtId="181" formatCode="#,###.0"/>
  </numFmts>
  <fonts count="9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 CE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0"/>
      <name val="Time ne"/>
      <family val="0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2"/>
      <name val="Garamond"/>
      <family val="1"/>
    </font>
    <font>
      <b/>
      <sz val="10"/>
      <name val="Garamond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 CE"/>
      <family val="1"/>
    </font>
    <font>
      <b/>
      <i/>
      <sz val="9"/>
      <color indexed="8"/>
      <name val="Times New Roman CE"/>
      <family val="0"/>
    </font>
    <font>
      <sz val="8"/>
      <color indexed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1"/>
      <name val="Times New Roman CE"/>
      <family val="1"/>
    </font>
    <font>
      <b/>
      <i/>
      <sz val="9"/>
      <color theme="1"/>
      <name val="Times New Roman CE"/>
      <family val="0"/>
    </font>
    <font>
      <sz val="8"/>
      <color theme="1"/>
      <name val="Times New Roman CE"/>
      <family val="0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/>
      <right style="medium"/>
      <top style="medium"/>
      <bottom style="medium">
        <color indexed="6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>
        <color indexed="6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>
        <color theme="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2"/>
      </left>
      <right style="medium"/>
      <top style="medium"/>
      <bottom style="medium"/>
    </border>
    <border>
      <left style="thin">
        <color indexed="62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medium"/>
      <top style="medium"/>
      <bottom style="thin">
        <color indexed="6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2"/>
      </top>
      <bottom style="thin">
        <color indexed="62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>
        <color indexed="62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 style="thin">
        <color theme="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2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70" applyFont="1" applyFill="1" applyBorder="1" applyAlignment="1" applyProtection="1">
      <alignment horizontal="center" vertical="center" wrapText="1"/>
      <protection/>
    </xf>
    <xf numFmtId="0" fontId="5" fillId="0" borderId="0" xfId="70" applyFont="1" applyFill="1" applyBorder="1" applyAlignment="1" applyProtection="1">
      <alignment vertical="center" wrapText="1"/>
      <protection/>
    </xf>
    <xf numFmtId="0" fontId="13" fillId="0" borderId="0" xfId="70" applyFont="1" applyFill="1" applyBorder="1" applyAlignment="1" applyProtection="1">
      <alignment horizontal="left" vertical="center" wrapText="1" indent="1"/>
      <protection/>
    </xf>
    <xf numFmtId="0" fontId="12" fillId="0" borderId="10" xfId="70" applyFont="1" applyFill="1" applyBorder="1" applyAlignment="1" applyProtection="1">
      <alignment horizontal="left" vertical="center" wrapText="1" indent="1"/>
      <protection/>
    </xf>
    <xf numFmtId="0" fontId="6" fillId="0" borderId="10" xfId="70" applyFont="1" applyFill="1" applyBorder="1" applyAlignment="1" applyProtection="1">
      <alignment horizontal="center" vertical="center" wrapText="1"/>
      <protection/>
    </xf>
    <xf numFmtId="0" fontId="12" fillId="0" borderId="11" xfId="70" applyFont="1" applyFill="1" applyBorder="1" applyAlignment="1" applyProtection="1">
      <alignment vertical="center" wrapText="1"/>
      <protection/>
    </xf>
    <xf numFmtId="0" fontId="12" fillId="0" borderId="10" xfId="70" applyFont="1" applyFill="1" applyBorder="1" applyAlignment="1" applyProtection="1">
      <alignment horizontal="center" vertical="center" wrapTex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66" fontId="12" fillId="0" borderId="19" xfId="0" applyNumberFormat="1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19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20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21" xfId="0" applyNumberFormat="1" applyFill="1" applyBorder="1" applyAlignment="1" applyProtection="1">
      <alignment horizontal="left" vertical="center" wrapText="1" indent="1"/>
      <protection/>
    </xf>
    <xf numFmtId="166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3" xfId="0" applyNumberForma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0" xfId="70" applyFont="1" applyFill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0" fillId="0" borderId="25" xfId="0" applyNumberFormat="1" applyFill="1" applyBorder="1" applyAlignment="1" applyProtection="1">
      <alignment horizontal="lef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2" fillId="0" borderId="28" xfId="70" applyFont="1" applyFill="1" applyBorder="1" applyAlignment="1" applyProtection="1">
      <alignment horizontal="center" vertical="center" wrapText="1"/>
      <protection/>
    </xf>
    <xf numFmtId="0" fontId="2" fillId="0" borderId="0" xfId="70" applyFill="1" applyProtection="1">
      <alignment/>
      <protection/>
    </xf>
    <xf numFmtId="0" fontId="13" fillId="0" borderId="0" xfId="70" applyFont="1" applyFill="1" applyProtection="1">
      <alignment/>
      <protection/>
    </xf>
    <xf numFmtId="0" fontId="0" fillId="0" borderId="0" xfId="70" applyFont="1" applyFill="1" applyProtection="1">
      <alignment/>
      <protection/>
    </xf>
    <xf numFmtId="0" fontId="2" fillId="0" borderId="0" xfId="70" applyFill="1" applyAlignment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2" xfId="70" applyNumberFormat="1" applyFont="1" applyFill="1" applyBorder="1" applyAlignment="1" applyProtection="1">
      <alignment horizontal="center" vertical="center" wrapText="1"/>
      <protection/>
    </xf>
    <xf numFmtId="49" fontId="13" fillId="0" borderId="12" xfId="70" applyNumberFormat="1" applyFont="1" applyFill="1" applyBorder="1" applyAlignment="1" applyProtection="1">
      <alignment horizontal="center" vertical="center" wrapText="1"/>
      <protection/>
    </xf>
    <xf numFmtId="49" fontId="13" fillId="0" borderId="13" xfId="7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5" fillId="0" borderId="22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6" fillId="0" borderId="30" xfId="0" applyFont="1" applyBorder="1" applyAlignment="1" applyProtection="1">
      <alignment horizontal="center" wrapText="1"/>
      <protection/>
    </xf>
    <xf numFmtId="49" fontId="13" fillId="0" borderId="31" xfId="70" applyNumberFormat="1" applyFont="1" applyFill="1" applyBorder="1" applyAlignment="1" applyProtection="1">
      <alignment horizontal="center" vertical="center" wrapText="1"/>
      <protection/>
    </xf>
    <xf numFmtId="49" fontId="13" fillId="0" borderId="26" xfId="70" applyNumberFormat="1" applyFont="1" applyFill="1" applyBorder="1" applyAlignment="1" applyProtection="1">
      <alignment horizontal="center" vertical="center" wrapText="1"/>
      <protection/>
    </xf>
    <xf numFmtId="49" fontId="13" fillId="0" borderId="32" xfId="7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49" fontId="12" fillId="0" borderId="10" xfId="70" applyNumberFormat="1" applyFont="1" applyFill="1" applyBorder="1" applyAlignment="1" applyProtection="1">
      <alignment horizontal="center" vertical="center" wrapText="1"/>
      <protection/>
    </xf>
    <xf numFmtId="0" fontId="24" fillId="0" borderId="0" xfId="63">
      <alignment/>
      <protection/>
    </xf>
    <xf numFmtId="0" fontId="26" fillId="0" borderId="0" xfId="63" applyFont="1" applyAlignment="1">
      <alignment horizontal="center" vertical="center" wrapText="1"/>
      <protection/>
    </xf>
    <xf numFmtId="0" fontId="27" fillId="0" borderId="34" xfId="63" applyFont="1" applyFill="1" applyBorder="1" applyAlignment="1">
      <alignment horizontal="center" vertical="center" wrapText="1"/>
      <protection/>
    </xf>
    <xf numFmtId="0" fontId="27" fillId="0" borderId="35" xfId="63" applyFont="1" applyFill="1" applyBorder="1" applyAlignment="1">
      <alignment horizontal="center" vertical="center" wrapText="1"/>
      <protection/>
    </xf>
    <xf numFmtId="0" fontId="28" fillId="0" borderId="35" xfId="63" applyFont="1" applyFill="1" applyBorder="1" applyAlignment="1">
      <alignment horizontal="center" vertical="center" wrapText="1"/>
      <protection/>
    </xf>
    <xf numFmtId="0" fontId="24" fillId="0" borderId="0" xfId="63" applyFont="1">
      <alignment/>
      <protection/>
    </xf>
    <xf numFmtId="0" fontId="27" fillId="0" borderId="35" xfId="63" applyFont="1" applyBorder="1" applyAlignment="1">
      <alignment horizontal="center" wrapText="1"/>
      <protection/>
    </xf>
    <xf numFmtId="0" fontId="28" fillId="0" borderId="35" xfId="63" applyFont="1" applyBorder="1" applyAlignment="1">
      <alignment horizontal="center" wrapText="1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28" fillId="0" borderId="35" xfId="63" applyFont="1" applyBorder="1" applyAlignment="1">
      <alignment horizontal="center" vertical="center" wrapText="1"/>
      <protection/>
    </xf>
    <xf numFmtId="0" fontId="28" fillId="0" borderId="35" xfId="63" applyFont="1" applyBorder="1" applyAlignment="1">
      <alignment horizontal="right" vertical="center" wrapText="1"/>
      <protection/>
    </xf>
    <xf numFmtId="0" fontId="28" fillId="0" borderId="35" xfId="63" applyFont="1" applyBorder="1" applyAlignment="1">
      <alignment horizontal="justify" vertical="top" wrapText="1"/>
      <protection/>
    </xf>
    <xf numFmtId="0" fontId="27" fillId="0" borderId="35" xfId="63" applyFont="1" applyBorder="1" applyAlignment="1">
      <alignment vertical="top" wrapText="1"/>
      <protection/>
    </xf>
    <xf numFmtId="0" fontId="27" fillId="0" borderId="35" xfId="63" applyFont="1" applyBorder="1" applyAlignment="1">
      <alignment horizontal="justify" vertical="top" wrapText="1"/>
      <protection/>
    </xf>
    <xf numFmtId="0" fontId="28" fillId="0" borderId="35" xfId="63" applyFont="1" applyBorder="1" applyAlignment="1">
      <alignment vertical="center" wrapText="1"/>
      <protection/>
    </xf>
    <xf numFmtId="0" fontId="27" fillId="0" borderId="35" xfId="63" applyFont="1" applyBorder="1" applyAlignment="1">
      <alignment wrapText="1"/>
      <protection/>
    </xf>
    <xf numFmtId="0" fontId="28" fillId="0" borderId="35" xfId="63" applyFont="1" applyBorder="1" applyAlignment="1">
      <alignment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justify" vertical="center" wrapText="1"/>
      <protection/>
    </xf>
    <xf numFmtId="0" fontId="24" fillId="0" borderId="0" xfId="63" applyBorder="1">
      <alignment/>
      <protection/>
    </xf>
    <xf numFmtId="0" fontId="25" fillId="0" borderId="0" xfId="63" applyFont="1">
      <alignment/>
      <protection/>
    </xf>
    <xf numFmtId="0" fontId="28" fillId="0" borderId="0" xfId="63" applyFont="1" applyAlignment="1">
      <alignment horizontal="center"/>
      <protection/>
    </xf>
    <xf numFmtId="0" fontId="28" fillId="0" borderId="0" xfId="63" applyFont="1">
      <alignment/>
      <protection/>
    </xf>
    <xf numFmtId="0" fontId="12" fillId="0" borderId="36" xfId="70" applyFont="1" applyFill="1" applyBorder="1" applyAlignment="1" applyProtection="1">
      <alignment horizontal="center" vertical="center" wrapText="1"/>
      <protection/>
    </xf>
    <xf numFmtId="0" fontId="6" fillId="0" borderId="37" xfId="70" applyFont="1" applyFill="1" applyBorder="1" applyAlignment="1" applyProtection="1">
      <alignment horizontal="center" vertical="center" wrapText="1"/>
      <protection/>
    </xf>
    <xf numFmtId="0" fontId="0" fillId="0" borderId="0" xfId="60">
      <alignment/>
      <protection/>
    </xf>
    <xf numFmtId="176" fontId="2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2" fillId="0" borderId="38" xfId="60" applyFont="1" applyBorder="1" applyAlignment="1">
      <alignment horizontal="left" wrapText="1"/>
      <protection/>
    </xf>
    <xf numFmtId="0" fontId="2" fillId="0" borderId="39" xfId="60" applyFont="1" applyBorder="1">
      <alignment/>
      <protection/>
    </xf>
    <xf numFmtId="0" fontId="2" fillId="0" borderId="40" xfId="60" applyFont="1" applyBorder="1">
      <alignment/>
      <protection/>
    </xf>
    <xf numFmtId="0" fontId="12" fillId="0" borderId="37" xfId="70" applyFont="1" applyFill="1" applyBorder="1" applyAlignment="1" applyProtection="1">
      <alignment horizontal="left" vertical="center" wrapText="1" indent="1"/>
      <protection/>
    </xf>
    <xf numFmtId="0" fontId="15" fillId="0" borderId="41" xfId="0" applyFont="1" applyBorder="1" applyAlignment="1" applyProtection="1">
      <alignment horizontal="left" wrapText="1" indent="1"/>
      <protection/>
    </xf>
    <xf numFmtId="0" fontId="15" fillId="0" borderId="42" xfId="0" applyFont="1" applyBorder="1" applyAlignment="1" applyProtection="1">
      <alignment horizontal="left" wrapText="1" indent="1"/>
      <protection/>
    </xf>
    <xf numFmtId="0" fontId="15" fillId="0" borderId="42" xfId="0" applyFont="1" applyBorder="1" applyAlignment="1" applyProtection="1">
      <alignment horizontal="left" vertical="center" wrapText="1" indent="1"/>
      <protection/>
    </xf>
    <xf numFmtId="0" fontId="15" fillId="0" borderId="43" xfId="0" applyFont="1" applyBorder="1" applyAlignment="1" applyProtection="1">
      <alignment horizontal="left" vertical="center" wrapText="1" indent="1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0" fontId="15" fillId="0" borderId="43" xfId="0" applyFont="1" applyBorder="1" applyAlignment="1" applyProtection="1">
      <alignment horizontal="left" wrapText="1" indent="1"/>
      <protection/>
    </xf>
    <xf numFmtId="0" fontId="15" fillId="0" borderId="43" xfId="0" applyFont="1" applyBorder="1" applyAlignment="1" applyProtection="1">
      <alignment horizontal="left" indent="1"/>
      <protection/>
    </xf>
    <xf numFmtId="0" fontId="15" fillId="0" borderId="43" xfId="0" applyFont="1" applyBorder="1" applyAlignment="1" applyProtection="1">
      <alignment vertical="center" wrapText="1"/>
      <protection/>
    </xf>
    <xf numFmtId="0" fontId="16" fillId="0" borderId="37" xfId="0" applyFont="1" applyBorder="1" applyAlignment="1" applyProtection="1">
      <alignment wrapText="1"/>
      <protection/>
    </xf>
    <xf numFmtId="0" fontId="16" fillId="0" borderId="44" xfId="0" applyFont="1" applyBorder="1" applyAlignment="1" applyProtection="1">
      <alignment wrapText="1"/>
      <protection/>
    </xf>
    <xf numFmtId="49" fontId="12" fillId="0" borderId="22" xfId="70" applyNumberFormat="1" applyFont="1" applyFill="1" applyBorder="1" applyAlignment="1" applyProtection="1">
      <alignment horizontal="center" vertical="center" wrapText="1"/>
      <protection/>
    </xf>
    <xf numFmtId="49" fontId="12" fillId="0" borderId="12" xfId="70" applyNumberFormat="1" applyFont="1" applyFill="1" applyBorder="1" applyAlignment="1" applyProtection="1">
      <alignment horizontal="center" vertical="center" wrapText="1"/>
      <protection/>
    </xf>
    <xf numFmtId="49" fontId="12" fillId="0" borderId="13" xfId="7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3" fillId="0" borderId="42" xfId="70" applyFont="1" applyFill="1" applyBorder="1" applyAlignment="1" applyProtection="1">
      <alignment horizontal="left" vertical="center" wrapText="1" indent="1"/>
      <protection/>
    </xf>
    <xf numFmtId="0" fontId="13" fillId="0" borderId="41" xfId="70" applyFont="1" applyFill="1" applyBorder="1" applyAlignment="1" applyProtection="1">
      <alignment horizontal="left" vertical="center" wrapText="1" indent="1"/>
      <protection/>
    </xf>
    <xf numFmtId="0" fontId="13" fillId="0" borderId="45" xfId="70" applyFont="1" applyFill="1" applyBorder="1" applyAlignment="1" applyProtection="1">
      <alignment horizontal="left" vertical="center" wrapText="1" inden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2" fillId="0" borderId="30" xfId="70" applyFont="1" applyFill="1" applyBorder="1" applyAlignment="1" applyProtection="1">
      <alignment horizontal="center" vertical="center" wrapText="1"/>
      <protection/>
    </xf>
    <xf numFmtId="0" fontId="27" fillId="0" borderId="46" xfId="63" applyFont="1" applyBorder="1" applyAlignment="1">
      <alignment horizontal="left" vertical="center" wrapText="1"/>
      <protection/>
    </xf>
    <xf numFmtId="0" fontId="27" fillId="0" borderId="0" xfId="63" applyFont="1" applyBorder="1" applyAlignment="1">
      <alignment vertical="center" wrapText="1"/>
      <protection/>
    </xf>
    <xf numFmtId="0" fontId="27" fillId="0" borderId="0" xfId="63" applyFont="1" applyBorder="1" applyAlignment="1">
      <alignment horizontal="center"/>
      <protection/>
    </xf>
    <xf numFmtId="0" fontId="27" fillId="0" borderId="0" xfId="63" applyFont="1" applyBorder="1">
      <alignment/>
      <protection/>
    </xf>
    <xf numFmtId="0" fontId="28" fillId="0" borderId="0" xfId="63" applyFont="1" applyBorder="1" applyAlignment="1">
      <alignment horizontal="center"/>
      <protection/>
    </xf>
    <xf numFmtId="0" fontId="28" fillId="0" borderId="0" xfId="63" applyFont="1" applyBorder="1">
      <alignment/>
      <protection/>
    </xf>
    <xf numFmtId="0" fontId="0" fillId="0" borderId="0" xfId="66">
      <alignment/>
      <protection/>
    </xf>
    <xf numFmtId="0" fontId="30" fillId="0" borderId="40" xfId="60" applyFont="1" applyBorder="1">
      <alignment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2" fillId="0" borderId="0" xfId="70" applyFont="1" applyFill="1" applyAlignment="1" applyProtection="1">
      <alignment horizontal="center"/>
      <protection/>
    </xf>
    <xf numFmtId="166" fontId="5" fillId="0" borderId="0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top"/>
      <protection locked="0"/>
    </xf>
    <xf numFmtId="166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4" fillId="0" borderId="0" xfId="63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60" applyAlignment="1">
      <alignment horizontal="center"/>
      <protection/>
    </xf>
    <xf numFmtId="0" fontId="13" fillId="0" borderId="42" xfId="70" applyFont="1" applyFill="1" applyBorder="1" applyAlignment="1" applyProtection="1">
      <alignment horizontal="left" vertical="top" wrapText="1" indent="1"/>
      <protection/>
    </xf>
    <xf numFmtId="0" fontId="0" fillId="0" borderId="0" xfId="66" applyAlignment="1">
      <alignment vertical="top"/>
      <protection/>
    </xf>
    <xf numFmtId="0" fontId="22" fillId="0" borderId="39" xfId="60" applyFont="1" applyBorder="1" applyAlignment="1">
      <alignment horizontal="left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wrapText="1"/>
      <protection/>
    </xf>
    <xf numFmtId="166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66" fontId="13" fillId="0" borderId="0" xfId="70" applyNumberFormat="1" applyFont="1" applyFill="1" applyBorder="1" applyAlignment="1" applyProtection="1">
      <alignment horizontal="center" vertical="center" wrapText="1"/>
      <protection/>
    </xf>
    <xf numFmtId="166" fontId="6" fillId="0" borderId="19" xfId="0" applyNumberFormat="1" applyFont="1" applyFill="1" applyBorder="1" applyAlignment="1" applyProtection="1">
      <alignment horizontal="center" vertical="center" wrapText="1"/>
      <protection/>
    </xf>
    <xf numFmtId="166" fontId="21" fillId="0" borderId="23" xfId="0" applyNumberFormat="1" applyFont="1" applyBorder="1" applyAlignment="1" applyProtection="1">
      <alignment horizontal="center" vertical="center" wrapText="1"/>
      <protection/>
    </xf>
    <xf numFmtId="166" fontId="13" fillId="0" borderId="23" xfId="70" applyNumberFormat="1" applyFont="1" applyFill="1" applyBorder="1" applyAlignment="1" applyProtection="1">
      <alignment horizontal="center" vertical="center" wrapText="1"/>
      <protection/>
    </xf>
    <xf numFmtId="166" fontId="13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50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21" xfId="70" applyNumberFormat="1" applyFont="1" applyFill="1" applyBorder="1" applyAlignment="1" applyProtection="1">
      <alignment horizontal="center" vertical="center" wrapText="1"/>
      <protection/>
    </xf>
    <xf numFmtId="166" fontId="13" fillId="0" borderId="19" xfId="70" applyNumberFormat="1" applyFont="1" applyFill="1" applyBorder="1" applyAlignment="1" applyProtection="1">
      <alignment horizontal="center" vertical="center" wrapText="1"/>
      <protection/>
    </xf>
    <xf numFmtId="166" fontId="13" fillId="0" borderId="21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51" xfId="7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Border="1" applyAlignment="1" applyProtection="1">
      <alignment horizontal="center" vertical="center" wrapText="1"/>
      <protection/>
    </xf>
    <xf numFmtId="0" fontId="12" fillId="0" borderId="37" xfId="70" applyFont="1" applyFill="1" applyBorder="1" applyAlignment="1" applyProtection="1">
      <alignment horizontal="left" vertical="center" wrapText="1" indent="1"/>
      <protection/>
    </xf>
    <xf numFmtId="0" fontId="0" fillId="0" borderId="0" xfId="60" applyBorder="1">
      <alignment/>
      <protection/>
    </xf>
    <xf numFmtId="0" fontId="5" fillId="0" borderId="52" xfId="60" applyFont="1" applyBorder="1" applyAlignment="1">
      <alignment horizontal="center" wrapText="1"/>
      <protection/>
    </xf>
    <xf numFmtId="0" fontId="5" fillId="0" borderId="52" xfId="60" applyFont="1" applyBorder="1" applyAlignment="1">
      <alignment horizontal="center"/>
      <protection/>
    </xf>
    <xf numFmtId="0" fontId="13" fillId="0" borderId="53" xfId="60" applyFont="1" applyBorder="1" applyAlignment="1">
      <alignment horizont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0" fillId="0" borderId="54" xfId="60" applyBorder="1">
      <alignment/>
      <protection/>
    </xf>
    <xf numFmtId="0" fontId="0" fillId="0" borderId="55" xfId="60" applyBorder="1">
      <alignment/>
      <protection/>
    </xf>
    <xf numFmtId="0" fontId="0" fillId="0" borderId="56" xfId="60" applyBorder="1">
      <alignment/>
      <protection/>
    </xf>
    <xf numFmtId="0" fontId="0" fillId="0" borderId="24" xfId="60" applyBorder="1">
      <alignment/>
      <protection/>
    </xf>
    <xf numFmtId="0" fontId="0" fillId="0" borderId="57" xfId="60" applyBorder="1">
      <alignment/>
      <protection/>
    </xf>
    <xf numFmtId="0" fontId="3" fillId="0" borderId="24" xfId="60" applyFont="1" applyBorder="1">
      <alignment/>
      <protection/>
    </xf>
    <xf numFmtId="0" fontId="30" fillId="0" borderId="22" xfId="60" applyFont="1" applyBorder="1">
      <alignment/>
      <protection/>
    </xf>
    <xf numFmtId="0" fontId="0" fillId="0" borderId="58" xfId="60" applyBorder="1">
      <alignment/>
      <protection/>
    </xf>
    <xf numFmtId="0" fontId="2" fillId="0" borderId="12" xfId="60" applyFont="1" applyBorder="1">
      <alignment/>
      <protection/>
    </xf>
    <xf numFmtId="0" fontId="0" fillId="0" borderId="59" xfId="60" applyBorder="1" applyAlignment="1">
      <alignment horizontal="center"/>
      <protection/>
    </xf>
    <xf numFmtId="0" fontId="30" fillId="0" borderId="12" xfId="60" applyFont="1" applyBorder="1">
      <alignment/>
      <protection/>
    </xf>
    <xf numFmtId="0" fontId="0" fillId="0" borderId="59" xfId="60" applyBorder="1">
      <alignment/>
      <protection/>
    </xf>
    <xf numFmtId="0" fontId="5" fillId="0" borderId="32" xfId="60" applyFont="1" applyBorder="1">
      <alignment/>
      <protection/>
    </xf>
    <xf numFmtId="0" fontId="0" fillId="0" borderId="60" xfId="60" applyBorder="1" applyAlignment="1">
      <alignment horizontal="center"/>
      <protection/>
    </xf>
    <xf numFmtId="0" fontId="12" fillId="0" borderId="37" xfId="0" applyFont="1" applyFill="1" applyBorder="1" applyAlignment="1" applyProtection="1">
      <alignment horizontal="left" vertical="center" wrapText="1" indent="1"/>
      <protection/>
    </xf>
    <xf numFmtId="0" fontId="13" fillId="0" borderId="41" xfId="70" applyFont="1" applyFill="1" applyBorder="1" applyAlignment="1" applyProtection="1">
      <alignment horizontal="left" vertical="center" wrapText="1" indent="1"/>
      <protection/>
    </xf>
    <xf numFmtId="0" fontId="13" fillId="0" borderId="42" xfId="70" applyFont="1" applyFill="1" applyBorder="1" applyAlignment="1" applyProtection="1">
      <alignment horizontal="left" vertical="center" wrapText="1" indent="1"/>
      <protection/>
    </xf>
    <xf numFmtId="0" fontId="13" fillId="0" borderId="44" xfId="70" applyFont="1" applyFill="1" applyBorder="1" applyAlignment="1" applyProtection="1">
      <alignment horizontal="left" vertical="center" wrapText="1" indent="1"/>
      <protection/>
    </xf>
    <xf numFmtId="0" fontId="6" fillId="0" borderId="37" xfId="0" applyFont="1" applyFill="1" applyBorder="1" applyAlignment="1" applyProtection="1">
      <alignment horizontal="left" vertical="center" wrapText="1" inden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20" fillId="0" borderId="18" xfId="0" applyFont="1" applyBorder="1" applyAlignment="1" applyProtection="1">
      <alignment horizontal="left" wrapText="1" indent="1"/>
      <protection/>
    </xf>
    <xf numFmtId="166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1" xfId="0" applyNumberFormat="1" applyFont="1" applyBorder="1" applyAlignment="1" applyProtection="1">
      <alignment horizontal="center" vertical="center" wrapText="1"/>
      <protection/>
    </xf>
    <xf numFmtId="3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70" applyFont="1" applyFill="1" applyBorder="1" applyAlignment="1" applyProtection="1">
      <alignment horizontal="left" vertical="center" wrapText="1" indent="1"/>
      <protection/>
    </xf>
    <xf numFmtId="166" fontId="13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3" xfId="0" applyNumberFormat="1" applyFont="1" applyBorder="1" applyAlignment="1" applyProtection="1">
      <alignment horizontal="center" vertical="center" wrapText="1"/>
      <protection/>
    </xf>
    <xf numFmtId="166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9" xfId="0" applyNumberFormat="1" applyFont="1" applyFill="1" applyBorder="1" applyAlignment="1" applyProtection="1">
      <alignment horizontal="center" vertical="center" wrapText="1"/>
      <protection/>
    </xf>
    <xf numFmtId="166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63" applyFont="1" applyBorder="1" applyAlignment="1">
      <alignment horizontal="justify" vertical="center" wrapText="1"/>
      <protection/>
    </xf>
    <xf numFmtId="0" fontId="13" fillId="0" borderId="65" xfId="70" applyFont="1" applyFill="1" applyBorder="1" applyAlignment="1" applyProtection="1">
      <alignment horizontal="left" vertical="center" wrapText="1" indent="1"/>
      <protection/>
    </xf>
    <xf numFmtId="0" fontId="13" fillId="0" borderId="43" xfId="70" applyFont="1" applyFill="1" applyBorder="1" applyAlignment="1" applyProtection="1">
      <alignment horizontal="left" vertical="center" wrapText="1" indent="6"/>
      <protection/>
    </xf>
    <xf numFmtId="0" fontId="13" fillId="0" borderId="42" xfId="70" applyFont="1" applyFill="1" applyBorder="1" applyAlignment="1" applyProtection="1">
      <alignment horizontal="left" indent="6"/>
      <protection/>
    </xf>
    <xf numFmtId="0" fontId="13" fillId="0" borderId="42" xfId="70" applyFont="1" applyFill="1" applyBorder="1" applyAlignment="1" applyProtection="1">
      <alignment horizontal="left" vertical="center" wrapText="1" indent="6"/>
      <protection/>
    </xf>
    <xf numFmtId="0" fontId="13" fillId="0" borderId="66" xfId="70" applyFont="1" applyFill="1" applyBorder="1" applyAlignment="1" applyProtection="1">
      <alignment horizontal="left" vertical="center" wrapText="1" indent="7"/>
      <protection/>
    </xf>
    <xf numFmtId="166" fontId="12" fillId="0" borderId="19" xfId="70" applyNumberFormat="1" applyFont="1" applyFill="1" applyBorder="1" applyAlignment="1" applyProtection="1">
      <alignment horizontal="center" vertical="center" wrapText="1"/>
      <protection/>
    </xf>
    <xf numFmtId="166" fontId="12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13" fillId="0" borderId="43" xfId="70" applyFont="1" applyFill="1" applyBorder="1" applyAlignment="1" applyProtection="1">
      <alignment horizontal="left" vertical="center" wrapText="1" indent="1"/>
      <protection/>
    </xf>
    <xf numFmtId="0" fontId="12" fillId="0" borderId="36" xfId="70" applyFont="1" applyFill="1" applyBorder="1" applyAlignment="1" applyProtection="1">
      <alignment vertical="center" wrapText="1"/>
      <protection/>
    </xf>
    <xf numFmtId="166" fontId="16" fillId="0" borderId="19" xfId="0" applyNumberFormat="1" applyFont="1" applyBorder="1" applyAlignment="1" applyProtection="1">
      <alignment horizontal="center" vertical="center" wrapText="1"/>
      <protection/>
    </xf>
    <xf numFmtId="166" fontId="16" fillId="0" borderId="19" xfId="0" applyNumberFormat="1" applyFont="1" applyBorder="1" applyAlignment="1" applyProtection="1">
      <alignment horizontal="center" vertical="center" wrapText="1"/>
      <protection locked="0"/>
    </xf>
    <xf numFmtId="166" fontId="13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4" xfId="70" applyFont="1" applyFill="1" applyBorder="1" applyAlignment="1" applyProtection="1">
      <alignment vertical="center" wrapText="1"/>
      <protection/>
    </xf>
    <xf numFmtId="0" fontId="14" fillId="0" borderId="44" xfId="0" applyFont="1" applyBorder="1" applyAlignment="1" applyProtection="1">
      <alignment horizontal="left" vertical="center" wrapText="1" indent="1"/>
      <protection/>
    </xf>
    <xf numFmtId="166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70" applyFont="1" applyFill="1" applyBorder="1" applyAlignment="1" applyProtection="1">
      <alignment horizontal="center" vertical="center" wrapText="1"/>
      <protection/>
    </xf>
    <xf numFmtId="166" fontId="13" fillId="0" borderId="23" xfId="70" applyNumberFormat="1" applyFont="1" applyBorder="1" applyAlignment="1">
      <alignment horizontal="center" vertical="center" wrapText="1"/>
      <protection/>
    </xf>
    <xf numFmtId="166" fontId="13" fillId="0" borderId="23" xfId="70" applyNumberFormat="1" applyFont="1" applyBorder="1" applyAlignment="1" applyProtection="1">
      <alignment horizontal="center" vertical="center" wrapText="1"/>
      <protection locked="0"/>
    </xf>
    <xf numFmtId="166" fontId="12" fillId="0" borderId="19" xfId="70" applyNumberFormat="1" applyFont="1" applyFill="1" applyBorder="1" applyAlignment="1" applyProtection="1">
      <alignment horizontal="center" vertical="center" wrapText="1"/>
      <protection/>
    </xf>
    <xf numFmtId="166" fontId="13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70" applyNumberFormat="1" applyFont="1" applyFill="1" applyBorder="1" applyAlignment="1" applyProtection="1">
      <alignment horizontal="center" vertical="center" wrapText="1"/>
      <protection/>
    </xf>
    <xf numFmtId="166" fontId="11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12" fillId="0" borderId="20" xfId="70" applyNumberFormat="1" applyFont="1" applyFill="1" applyBorder="1" applyAlignment="1" applyProtection="1">
      <alignment horizontal="center" vertical="center" wrapText="1"/>
      <protection/>
    </xf>
    <xf numFmtId="0" fontId="12" fillId="0" borderId="37" xfId="70" applyFont="1" applyFill="1" applyBorder="1" applyAlignment="1" applyProtection="1">
      <alignment horizontal="center" vertical="center" wrapText="1"/>
      <protection/>
    </xf>
    <xf numFmtId="0" fontId="13" fillId="0" borderId="41" xfId="70" applyFont="1" applyFill="1" applyBorder="1" applyAlignment="1" applyProtection="1">
      <alignment horizontal="left" vertical="center" wrapText="1" indent="6"/>
      <protection/>
    </xf>
    <xf numFmtId="166" fontId="17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14" fillId="0" borderId="19" xfId="0" applyNumberFormat="1" applyFont="1" applyBorder="1" applyAlignment="1" applyProtection="1" quotePrefix="1">
      <alignment horizontal="center" vertical="center" wrapText="1"/>
      <protection/>
    </xf>
    <xf numFmtId="166" fontId="13" fillId="0" borderId="59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1" xfId="0" applyNumberFormat="1" applyFont="1" applyFill="1" applyBorder="1" applyAlignment="1" applyProtection="1">
      <alignment horizontal="center" vertical="center" wrapText="1"/>
      <protection/>
    </xf>
    <xf numFmtId="166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68" xfId="0" applyNumberFormat="1" applyFont="1" applyFill="1" applyBorder="1" applyAlignment="1" applyProtection="1">
      <alignment horizontal="center" vertical="center" wrapText="1"/>
      <protection/>
    </xf>
    <xf numFmtId="166" fontId="13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52" xfId="0" applyNumberFormat="1" applyFont="1" applyFill="1" applyBorder="1" applyAlignment="1" applyProtection="1">
      <alignment horizontal="center" vertical="center" wrapText="1"/>
      <protection/>
    </xf>
    <xf numFmtId="166" fontId="13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9" xfId="0" applyNumberFormat="1" applyFont="1" applyFill="1" applyBorder="1" applyAlignment="1" applyProtection="1">
      <alignment horizontal="center" vertical="center" wrapText="1"/>
      <protection/>
    </xf>
    <xf numFmtId="3" fontId="13" fillId="0" borderId="70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wrapText="1"/>
      <protection/>
    </xf>
    <xf numFmtId="0" fontId="33" fillId="0" borderId="44" xfId="0" applyFont="1" applyBorder="1" applyAlignment="1" applyProtection="1">
      <alignment wrapText="1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66" fontId="13" fillId="0" borderId="50" xfId="70" applyNumberFormat="1" applyFont="1" applyFill="1" applyBorder="1" applyAlignment="1" applyProtection="1">
      <alignment horizontal="center" vertical="center" wrapText="1"/>
      <protection/>
    </xf>
    <xf numFmtId="166" fontId="13" fillId="0" borderId="21" xfId="7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top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166" fontId="13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13" fillId="0" borderId="66" xfId="70" applyFont="1" applyFill="1" applyBorder="1" applyAlignment="1" applyProtection="1">
      <alignment horizontal="left" vertical="center" wrapText="1" indent="6"/>
      <protection/>
    </xf>
    <xf numFmtId="0" fontId="12" fillId="0" borderId="37" xfId="70" applyFont="1" applyFill="1" applyBorder="1" applyAlignment="1" applyProtection="1">
      <alignment vertical="center" wrapText="1"/>
      <protection/>
    </xf>
    <xf numFmtId="0" fontId="33" fillId="0" borderId="44" xfId="0" applyFont="1" applyBorder="1" applyAlignment="1" applyProtection="1">
      <alignment horizontal="left" vertical="center" wrapText="1" indent="1"/>
      <protection/>
    </xf>
    <xf numFmtId="166" fontId="12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15" fillId="0" borderId="19" xfId="0" applyNumberFormat="1" applyFont="1" applyBorder="1" applyAlignment="1" applyProtection="1">
      <alignment horizontal="center" vertical="center" wrapText="1"/>
      <protection/>
    </xf>
    <xf numFmtId="166" fontId="16" fillId="0" borderId="19" xfId="0" applyNumberFormat="1" applyFont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166" fontId="15" fillId="0" borderId="72" xfId="0" applyNumberFormat="1" applyFont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28" fillId="0" borderId="46" xfId="63" applyFont="1" applyFill="1" applyBorder="1" applyAlignment="1">
      <alignment horizontal="left" vertical="center" wrapText="1"/>
      <protection/>
    </xf>
    <xf numFmtId="0" fontId="28" fillId="0" borderId="46" xfId="63" applyFont="1" applyFill="1" applyBorder="1" applyAlignment="1">
      <alignment horizontal="left" vertical="center"/>
      <protection/>
    </xf>
    <xf numFmtId="0" fontId="27" fillId="0" borderId="46" xfId="63" applyFont="1" applyFill="1" applyBorder="1" applyAlignment="1">
      <alignment horizontal="left" vertical="center" wrapText="1"/>
      <protection/>
    </xf>
    <xf numFmtId="0" fontId="28" fillId="0" borderId="46" xfId="63" applyFont="1" applyBorder="1" applyAlignment="1">
      <alignment horizontal="justify" vertical="center" wrapText="1"/>
      <protection/>
    </xf>
    <xf numFmtId="0" fontId="29" fillId="0" borderId="46" xfId="63" applyFont="1" applyBorder="1" applyAlignment="1">
      <alignment horizontal="left" vertical="center" wrapText="1" indent="4"/>
      <protection/>
    </xf>
    <xf numFmtId="0" fontId="28" fillId="0" borderId="46" xfId="63" applyFont="1" applyBorder="1" applyAlignment="1">
      <alignment horizontal="left" vertical="top" wrapText="1"/>
      <protection/>
    </xf>
    <xf numFmtId="0" fontId="29" fillId="0" borderId="46" xfId="63" applyFont="1" applyBorder="1" applyAlignment="1">
      <alignment horizontal="left" vertical="center" wrapText="1" indent="2"/>
      <protection/>
    </xf>
    <xf numFmtId="0" fontId="27" fillId="0" borderId="19" xfId="63" applyFont="1" applyBorder="1" applyAlignment="1">
      <alignment horizontal="left" vertical="center" wrapText="1"/>
      <protection/>
    </xf>
    <xf numFmtId="3" fontId="3" fillId="0" borderId="19" xfId="60" applyNumberFormat="1" applyFont="1" applyFill="1" applyBorder="1" applyAlignment="1" applyProtection="1">
      <alignment horizontal="center" vertical="center"/>
      <protection locked="0"/>
    </xf>
    <xf numFmtId="0" fontId="3" fillId="0" borderId="19" xfId="60" applyFont="1" applyBorder="1" applyAlignment="1" applyProtection="1">
      <alignment horizontal="left" vertical="center" indent="1"/>
      <protection locked="0"/>
    </xf>
    <xf numFmtId="0" fontId="22" fillId="0" borderId="74" xfId="60" applyFont="1" applyBorder="1" applyAlignment="1">
      <alignment horizontal="center" vertical="center" wrapText="1"/>
      <protection/>
    </xf>
    <xf numFmtId="0" fontId="2" fillId="0" borderId="39" xfId="60" applyFont="1" applyBorder="1">
      <alignment/>
      <protection/>
    </xf>
    <xf numFmtId="0" fontId="2" fillId="0" borderId="74" xfId="60" applyFont="1" applyBorder="1">
      <alignment/>
      <protection/>
    </xf>
    <xf numFmtId="166" fontId="13" fillId="0" borderId="72" xfId="70" applyNumberFormat="1" applyFont="1" applyFill="1" applyBorder="1" applyAlignment="1" applyProtection="1">
      <alignment horizontal="center" vertical="center" wrapText="1"/>
      <protection locked="0"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27" fillId="0" borderId="75" xfId="63" applyFont="1" applyFill="1" applyBorder="1" applyAlignment="1">
      <alignment horizontal="center" vertical="center" wrapText="1"/>
      <protection/>
    </xf>
    <xf numFmtId="166" fontId="15" fillId="0" borderId="76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77" xfId="0" applyNumberFormat="1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 applyProtection="1">
      <alignment horizontal="center" vertical="center" wrapText="1"/>
      <protection/>
    </xf>
    <xf numFmtId="3" fontId="0" fillId="0" borderId="0" xfId="66" applyNumberFormat="1">
      <alignment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0" applyNumberFormat="1" applyFont="1" applyAlignment="1">
      <alignment horizontal="center" vertical="center" wrapText="1"/>
    </xf>
    <xf numFmtId="166" fontId="33" fillId="0" borderId="19" xfId="0" applyNumberFormat="1" applyFont="1" applyBorder="1" applyAlignment="1">
      <alignment horizontal="center" vertical="center" wrapText="1"/>
    </xf>
    <xf numFmtId="166" fontId="16" fillId="0" borderId="19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35" fillId="0" borderId="51" xfId="66" applyNumberFormat="1" applyFont="1" applyBorder="1" applyAlignment="1" applyProtection="1">
      <alignment horizontal="center" vertical="center" wrapText="1"/>
      <protection locked="0"/>
    </xf>
    <xf numFmtId="166" fontId="33" fillId="0" borderId="19" xfId="0" applyNumberFormat="1" applyFont="1" applyBorder="1" applyAlignment="1" applyProtection="1">
      <alignment horizontal="left" vertical="center" wrapText="1" indent="1"/>
      <protection locked="0"/>
    </xf>
    <xf numFmtId="166" fontId="33" fillId="0" borderId="19" xfId="0" applyNumberFormat="1" applyFont="1" applyBorder="1" applyAlignment="1" applyProtection="1">
      <alignment horizontal="center" vertical="center" wrapText="1"/>
      <protection locked="0"/>
    </xf>
    <xf numFmtId="166" fontId="35" fillId="0" borderId="19" xfId="0" applyNumberFormat="1" applyFont="1" applyBorder="1" applyAlignment="1" applyProtection="1">
      <alignment horizontal="left" vertical="center" wrapText="1" indent="1"/>
      <protection locked="0"/>
    </xf>
    <xf numFmtId="166" fontId="35" fillId="0" borderId="19" xfId="0" applyNumberFormat="1" applyFont="1" applyBorder="1" applyAlignment="1" applyProtection="1">
      <alignment horizontal="center" vertical="center" wrapText="1"/>
      <protection locked="0"/>
    </xf>
    <xf numFmtId="166" fontId="33" fillId="0" borderId="19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 wrapText="1"/>
    </xf>
    <xf numFmtId="166" fontId="40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top" wrapText="1"/>
    </xf>
    <xf numFmtId="166" fontId="12" fillId="0" borderId="19" xfId="0" applyNumberFormat="1" applyFont="1" applyBorder="1" applyAlignment="1">
      <alignment horizontal="center" vertical="center" wrapText="1"/>
    </xf>
    <xf numFmtId="166" fontId="13" fillId="0" borderId="78" xfId="70" applyNumberFormat="1" applyFont="1" applyFill="1" applyBorder="1" applyAlignment="1" applyProtection="1">
      <alignment horizontal="center" vertical="center" wrapText="1"/>
      <protection locked="0"/>
    </xf>
    <xf numFmtId="166" fontId="38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93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79" xfId="63" applyFont="1" applyFill="1" applyBorder="1" applyAlignment="1">
      <alignment horizontal="left" vertical="center" wrapText="1"/>
      <protection/>
    </xf>
    <xf numFmtId="0" fontId="27" fillId="0" borderId="80" xfId="63" applyFont="1" applyBorder="1" applyAlignment="1">
      <alignment horizontal="justify" vertical="center" wrapText="1"/>
      <protection/>
    </xf>
    <xf numFmtId="0" fontId="27" fillId="0" borderId="79" xfId="63" applyFont="1" applyBorder="1" applyAlignment="1">
      <alignment vertical="center" wrapText="1"/>
      <protection/>
    </xf>
    <xf numFmtId="166" fontId="21" fillId="0" borderId="21" xfId="0" applyNumberFormat="1" applyFont="1" applyBorder="1" applyAlignment="1" applyProtection="1">
      <alignment horizontal="center" vertical="center" wrapText="1"/>
      <protection/>
    </xf>
    <xf numFmtId="0" fontId="28" fillId="0" borderId="80" xfId="63" applyFont="1" applyBorder="1" applyAlignment="1">
      <alignment horizontal="justify" vertical="center" wrapText="1"/>
      <protection/>
    </xf>
    <xf numFmtId="0" fontId="20" fillId="0" borderId="81" xfId="63" applyFont="1" applyBorder="1" applyAlignment="1">
      <alignment horizontal="center" vertical="top" wrapText="1"/>
      <protection/>
    </xf>
    <xf numFmtId="0" fontId="27" fillId="0" borderId="79" xfId="63" applyFont="1" applyBorder="1" applyAlignment="1">
      <alignment horizontal="justify" vertical="center" wrapText="1"/>
      <protection/>
    </xf>
    <xf numFmtId="0" fontId="29" fillId="0" borderId="80" xfId="63" applyFont="1" applyBorder="1" applyAlignment="1">
      <alignment horizontal="left" vertical="center" wrapText="1" indent="4"/>
      <protection/>
    </xf>
    <xf numFmtId="0" fontId="27" fillId="0" borderId="81" xfId="63" applyFont="1" applyBorder="1" applyAlignment="1">
      <alignment horizontal="left" vertical="center" wrapText="1"/>
      <protection/>
    </xf>
    <xf numFmtId="0" fontId="34" fillId="0" borderId="81" xfId="63" applyFont="1" applyBorder="1" applyAlignment="1">
      <alignment horizontal="left" vertical="top" wrapText="1"/>
      <protection/>
    </xf>
    <xf numFmtId="0" fontId="28" fillId="0" borderId="79" xfId="63" applyFont="1" applyBorder="1" applyAlignment="1">
      <alignment horizontal="justify" vertical="center" wrapText="1"/>
      <protection/>
    </xf>
    <xf numFmtId="0" fontId="28" fillId="0" borderId="80" xfId="63" applyFont="1" applyBorder="1" applyAlignment="1">
      <alignment horizontal="left" vertical="top" wrapText="1"/>
      <protection/>
    </xf>
    <xf numFmtId="0" fontId="27" fillId="0" borderId="81" xfId="63" applyFont="1" applyBorder="1" applyAlignment="1">
      <alignment horizontal="left" vertical="top" wrapText="1"/>
      <protection/>
    </xf>
    <xf numFmtId="0" fontId="29" fillId="0" borderId="80" xfId="63" applyFont="1" applyBorder="1" applyAlignment="1">
      <alignment horizontal="left" vertical="center" wrapText="1" indent="2"/>
      <protection/>
    </xf>
    <xf numFmtId="0" fontId="27" fillId="0" borderId="81" xfId="63" applyFont="1" applyBorder="1" applyAlignment="1">
      <alignment horizontal="justify" vertical="center" wrapText="1"/>
      <protection/>
    </xf>
    <xf numFmtId="0" fontId="27" fillId="0" borderId="61" xfId="63" applyFont="1" applyBorder="1" applyAlignment="1">
      <alignment horizontal="left" vertical="center" wrapText="1"/>
      <protection/>
    </xf>
    <xf numFmtId="0" fontId="24" fillId="0" borderId="0" xfId="63" applyBorder="1" applyAlignment="1">
      <alignment horizontal="center"/>
      <protection/>
    </xf>
    <xf numFmtId="0" fontId="25" fillId="0" borderId="0" xfId="63" applyFont="1" applyAlignment="1">
      <alignment horizontal="center"/>
      <protection/>
    </xf>
    <xf numFmtId="0" fontId="24" fillId="0" borderId="0" xfId="63" applyAlignment="1">
      <alignment horizontal="center"/>
      <protection/>
    </xf>
    <xf numFmtId="0" fontId="20" fillId="0" borderId="81" xfId="63" applyFont="1" applyBorder="1" applyAlignment="1">
      <alignment vertical="center" wrapText="1"/>
      <protection/>
    </xf>
    <xf numFmtId="3" fontId="23" fillId="0" borderId="21" xfId="63" applyNumberFormat="1" applyFont="1" applyFill="1" applyBorder="1" applyAlignment="1">
      <alignment horizontal="center" vertical="center" wrapText="1"/>
      <protection/>
    </xf>
    <xf numFmtId="3" fontId="23" fillId="0" borderId="23" xfId="63" applyNumberFormat="1" applyFont="1" applyFill="1" applyBorder="1" applyAlignment="1">
      <alignment horizontal="center" vertical="center" wrapText="1"/>
      <protection/>
    </xf>
    <xf numFmtId="175" fontId="20" fillId="0" borderId="23" xfId="63" applyNumberFormat="1" applyFont="1" applyFill="1" applyBorder="1" applyAlignment="1">
      <alignment horizontal="center" vertical="center"/>
      <protection/>
    </xf>
    <xf numFmtId="3" fontId="20" fillId="0" borderId="50" xfId="63" applyNumberFormat="1" applyFont="1" applyFill="1" applyBorder="1" applyAlignment="1">
      <alignment horizontal="center" vertical="center"/>
      <protection/>
    </xf>
    <xf numFmtId="3" fontId="20" fillId="0" borderId="81" xfId="63" applyNumberFormat="1" applyFont="1" applyFill="1" applyBorder="1" applyAlignment="1">
      <alignment horizontal="center" vertical="center"/>
      <protection/>
    </xf>
    <xf numFmtId="3" fontId="36" fillId="0" borderId="23" xfId="63" applyNumberFormat="1" applyFont="1" applyFill="1" applyBorder="1" applyAlignment="1">
      <alignment horizontal="center" vertical="center"/>
      <protection/>
    </xf>
    <xf numFmtId="3" fontId="36" fillId="0" borderId="50" xfId="63" applyNumberFormat="1" applyFont="1" applyFill="1" applyBorder="1" applyAlignment="1">
      <alignment horizontal="center" vertical="center"/>
      <protection/>
    </xf>
    <xf numFmtId="3" fontId="36" fillId="0" borderId="21" xfId="63" applyNumberFormat="1" applyFont="1" applyFill="1" applyBorder="1" applyAlignment="1">
      <alignment horizontal="center" vertical="center"/>
      <protection/>
    </xf>
    <xf numFmtId="3" fontId="41" fillId="0" borderId="21" xfId="63" applyNumberFormat="1" applyFont="1" applyFill="1" applyBorder="1" applyAlignment="1">
      <alignment horizontal="center" vertical="center"/>
      <protection/>
    </xf>
    <xf numFmtId="3" fontId="20" fillId="0" borderId="23" xfId="63" applyNumberFormat="1" applyFont="1" applyFill="1" applyBorder="1" applyAlignment="1">
      <alignment horizontal="center" vertical="center"/>
      <protection/>
    </xf>
    <xf numFmtId="175" fontId="20" fillId="0" borderId="21" xfId="63" applyNumberFormat="1" applyFont="1" applyFill="1" applyBorder="1" applyAlignment="1">
      <alignment horizontal="center" vertical="center"/>
      <protection/>
    </xf>
    <xf numFmtId="3" fontId="42" fillId="0" borderId="81" xfId="63" applyNumberFormat="1" applyFont="1" applyFill="1" applyBorder="1" applyAlignment="1">
      <alignment horizontal="center" vertical="center"/>
      <protection/>
    </xf>
    <xf numFmtId="175" fontId="20" fillId="0" borderId="50" xfId="63" applyNumberFormat="1" applyFont="1" applyFill="1" applyBorder="1" applyAlignment="1">
      <alignment horizontal="center" vertical="center"/>
      <protection/>
    </xf>
    <xf numFmtId="3" fontId="20" fillId="0" borderId="0" xfId="63" applyNumberFormat="1" applyFont="1" applyFill="1" applyBorder="1" applyAlignment="1">
      <alignment horizontal="center" vertical="center"/>
      <protection/>
    </xf>
    <xf numFmtId="0" fontId="5" fillId="0" borderId="67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/>
      <protection/>
    </xf>
    <xf numFmtId="166" fontId="33" fillId="0" borderId="19" xfId="66" applyNumberFormat="1" applyFont="1" applyBorder="1" applyAlignment="1" applyProtection="1">
      <alignment wrapText="1"/>
      <protection locked="0"/>
    </xf>
    <xf numFmtId="3" fontId="0" fillId="0" borderId="23" xfId="66" applyNumberForma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/>
    </xf>
    <xf numFmtId="0" fontId="37" fillId="0" borderId="24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left" vertical="top" wrapText="1" indent="1"/>
      <protection/>
    </xf>
    <xf numFmtId="0" fontId="26" fillId="0" borderId="0" xfId="63" applyFont="1" applyBorder="1" applyAlignment="1">
      <alignment horizontal="center" vertical="center" wrapText="1"/>
      <protection/>
    </xf>
    <xf numFmtId="166" fontId="94" fillId="0" borderId="19" xfId="0" applyNumberFormat="1" applyFont="1" applyFill="1" applyBorder="1" applyAlignment="1" applyProtection="1">
      <alignment horizontal="center" vertical="center" wrapText="1"/>
      <protection/>
    </xf>
    <xf numFmtId="3" fontId="46" fillId="0" borderId="50" xfId="63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3" fontId="20" fillId="0" borderId="82" xfId="63" applyNumberFormat="1" applyFont="1" applyFill="1" applyBorder="1" applyAlignment="1">
      <alignment horizontal="center" vertical="center"/>
      <protection/>
    </xf>
    <xf numFmtId="0" fontId="27" fillId="0" borderId="74" xfId="63" applyFont="1" applyFill="1" applyBorder="1" applyAlignment="1">
      <alignment horizontal="center" vertical="center" wrapText="1"/>
      <protection/>
    </xf>
    <xf numFmtId="0" fontId="27" fillId="0" borderId="83" xfId="63" applyFont="1" applyFill="1" applyBorder="1" applyAlignment="1">
      <alignment horizontal="left" vertical="center" wrapText="1"/>
      <protection/>
    </xf>
    <xf numFmtId="3" fontId="43" fillId="0" borderId="83" xfId="63" applyNumberFormat="1" applyFont="1" applyFill="1" applyBorder="1" applyAlignment="1">
      <alignment horizontal="center" vertical="center" wrapText="1"/>
      <protection/>
    </xf>
    <xf numFmtId="0" fontId="27" fillId="0" borderId="84" xfId="63" applyFont="1" applyFill="1" applyBorder="1" applyAlignment="1">
      <alignment horizontal="center" vertical="center" wrapText="1"/>
      <protection/>
    </xf>
    <xf numFmtId="0" fontId="27" fillId="0" borderId="85" xfId="63" applyFont="1" applyFill="1" applyBorder="1" applyAlignment="1">
      <alignment horizontal="center" vertical="center" wrapText="1"/>
      <protection/>
    </xf>
    <xf numFmtId="0" fontId="27" fillId="0" borderId="86" xfId="63" applyFont="1" applyFill="1" applyBorder="1" applyAlignment="1">
      <alignment horizontal="center" vertical="center" wrapText="1"/>
      <protection/>
    </xf>
    <xf numFmtId="0" fontId="12" fillId="0" borderId="87" xfId="70" applyFont="1" applyBorder="1" applyAlignment="1">
      <alignment horizontal="center" vertical="center" wrapText="1"/>
      <protection/>
    </xf>
    <xf numFmtId="166" fontId="21" fillId="0" borderId="53" xfId="66" applyNumberFormat="1" applyFont="1" applyBorder="1" applyAlignment="1">
      <alignment horizontal="center" vertical="center" wrapText="1"/>
      <protection/>
    </xf>
    <xf numFmtId="166" fontId="21" fillId="0" borderId="52" xfId="66" applyNumberFormat="1" applyFont="1" applyBorder="1" applyAlignment="1">
      <alignment horizontal="center" vertical="center" wrapText="1"/>
      <protection/>
    </xf>
    <xf numFmtId="166" fontId="21" fillId="0" borderId="67" xfId="66" applyNumberFormat="1" applyFont="1" applyBorder="1" applyAlignment="1">
      <alignment horizontal="center" vertical="center" wrapText="1"/>
      <protection/>
    </xf>
    <xf numFmtId="166" fontId="21" fillId="0" borderId="20" xfId="66" applyNumberFormat="1" applyFont="1" applyBorder="1" applyAlignment="1">
      <alignment horizontal="center" vertical="center" wrapText="1"/>
      <protection/>
    </xf>
    <xf numFmtId="0" fontId="0" fillId="0" borderId="0" xfId="66" applyAlignment="1">
      <alignment horizontal="center"/>
      <protection/>
    </xf>
    <xf numFmtId="166" fontId="39" fillId="0" borderId="0" xfId="0" applyNumberFormat="1" applyFont="1" applyAlignment="1">
      <alignment horizontal="center" vertical="center" wrapText="1"/>
    </xf>
    <xf numFmtId="166" fontId="14" fillId="3" borderId="19" xfId="0" applyNumberFormat="1" applyFont="1" applyFill="1" applyBorder="1" applyAlignment="1" applyProtection="1" quotePrefix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/>
    </xf>
    <xf numFmtId="166" fontId="35" fillId="0" borderId="23" xfId="66" applyNumberFormat="1" applyFont="1" applyFill="1" applyBorder="1" applyAlignment="1" applyProtection="1">
      <alignment horizontal="center" wrapText="1"/>
      <protection locked="0"/>
    </xf>
    <xf numFmtId="166" fontId="35" fillId="0" borderId="23" xfId="66" applyNumberFormat="1" applyFont="1" applyFill="1" applyBorder="1" applyAlignment="1" applyProtection="1">
      <alignment vertical="center" wrapText="1"/>
      <protection locked="0"/>
    </xf>
    <xf numFmtId="166" fontId="35" fillId="0" borderId="23" xfId="6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/>
    </xf>
    <xf numFmtId="3" fontId="33" fillId="0" borderId="19" xfId="66" applyNumberFormat="1" applyFont="1" applyFill="1" applyBorder="1" applyAlignment="1" applyProtection="1">
      <alignment horizontal="center" vertical="center" wrapText="1"/>
      <protection locked="0"/>
    </xf>
    <xf numFmtId="166" fontId="15" fillId="0" borderId="7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1" xfId="0" applyNumberFormat="1" applyFont="1" applyBorder="1" applyAlignment="1">
      <alignment horizontal="center" vertical="center" wrapText="1"/>
    </xf>
    <xf numFmtId="166" fontId="21" fillId="0" borderId="52" xfId="66" applyNumberFormat="1" applyFont="1" applyFill="1" applyBorder="1" applyAlignment="1">
      <alignment horizontal="center" vertical="center" wrapText="1"/>
      <protection/>
    </xf>
    <xf numFmtId="166" fontId="14" fillId="0" borderId="20" xfId="66" applyNumberFormat="1" applyFont="1" applyFill="1" applyBorder="1" applyAlignment="1">
      <alignment horizontal="center" vertical="center" wrapText="1"/>
      <protection/>
    </xf>
    <xf numFmtId="166" fontId="21" fillId="0" borderId="88" xfId="0" applyNumberFormat="1" applyFont="1" applyBorder="1" applyAlignment="1" applyProtection="1">
      <alignment horizontal="center" vertical="center" wrapText="1"/>
      <protection/>
    </xf>
    <xf numFmtId="166" fontId="35" fillId="0" borderId="89" xfId="66" applyNumberFormat="1" applyFont="1" applyFill="1" applyBorder="1" applyAlignment="1" applyProtection="1">
      <alignment vertical="center" wrapText="1"/>
      <protection locked="0"/>
    </xf>
    <xf numFmtId="166" fontId="3" fillId="0" borderId="17" xfId="0" applyNumberFormat="1" applyFont="1" applyBorder="1" applyAlignment="1">
      <alignment horizontal="center" vertical="center" wrapText="1"/>
    </xf>
    <xf numFmtId="166" fontId="35" fillId="0" borderId="89" xfId="66" applyNumberFormat="1" applyFont="1" applyBorder="1" applyAlignment="1" applyProtection="1">
      <alignment wrapText="1"/>
      <protection locked="0"/>
    </xf>
    <xf numFmtId="0" fontId="28" fillId="0" borderId="89" xfId="66" applyFont="1" applyBorder="1" applyProtection="1">
      <alignment/>
      <protection locked="0"/>
    </xf>
    <xf numFmtId="166" fontId="35" fillId="0" borderId="90" xfId="66" applyNumberFormat="1" applyFont="1" applyBorder="1" applyAlignment="1" applyProtection="1">
      <alignment wrapText="1"/>
      <protection locked="0"/>
    </xf>
    <xf numFmtId="166" fontId="35" fillId="0" borderId="91" xfId="66" applyNumberFormat="1" applyFont="1" applyBorder="1" applyAlignment="1" applyProtection="1">
      <alignment wrapText="1"/>
      <protection locked="0"/>
    </xf>
    <xf numFmtId="166" fontId="13" fillId="0" borderId="51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70" applyNumberFormat="1" applyFont="1" applyFill="1" applyBorder="1" applyAlignment="1" applyProtection="1">
      <alignment horizontal="right" vertical="center" wrapText="1"/>
      <protection locked="0"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70" applyNumberFormat="1" applyFont="1" applyFill="1" applyBorder="1" applyAlignment="1" applyProtection="1">
      <alignment horizontal="right" vertical="center" wrapText="1" indent="1"/>
      <protection locked="0"/>
    </xf>
    <xf numFmtId="3" fontId="41" fillId="0" borderId="23" xfId="63" applyNumberFormat="1" applyFont="1" applyFill="1" applyBorder="1" applyAlignment="1">
      <alignment horizontal="center" vertical="center"/>
      <protection/>
    </xf>
    <xf numFmtId="3" fontId="13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72" xfId="0" applyNumberFormat="1" applyFont="1" applyBorder="1" applyAlignment="1">
      <alignment horizontal="center" vertical="center" wrapText="1"/>
    </xf>
    <xf numFmtId="3" fontId="17" fillId="0" borderId="23" xfId="0" applyNumberFormat="1" applyFont="1" applyBorder="1" applyAlignment="1">
      <alignment horizontal="center" vertical="center" wrapText="1"/>
    </xf>
    <xf numFmtId="166" fontId="13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>
      <alignment horizontal="center" vertical="center" wrapText="1"/>
    </xf>
    <xf numFmtId="166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72" xfId="0" applyNumberFormat="1" applyFont="1" applyFill="1" applyBorder="1" applyAlignment="1">
      <alignment horizontal="center" vertical="center" wrapText="1"/>
    </xf>
    <xf numFmtId="3" fontId="13" fillId="0" borderId="50" xfId="0" applyNumberFormat="1" applyFont="1" applyBorder="1" applyAlignment="1">
      <alignment horizontal="center"/>
    </xf>
    <xf numFmtId="166" fontId="13" fillId="0" borderId="23" xfId="70" applyNumberFormat="1" applyFont="1" applyFill="1" applyBorder="1" applyAlignment="1">
      <alignment horizontal="center" vertical="center" wrapText="1"/>
      <protection/>
    </xf>
    <xf numFmtId="0" fontId="13" fillId="0" borderId="89" xfId="0" applyFont="1" applyBorder="1" applyAlignment="1" applyProtection="1">
      <alignment horizontal="right" vertical="center" indent="1"/>
      <protection/>
    </xf>
    <xf numFmtId="0" fontId="13" fillId="0" borderId="29" xfId="0" applyFont="1" applyBorder="1" applyAlignment="1" applyProtection="1">
      <alignment horizontal="right" vertical="center" indent="1"/>
      <protection/>
    </xf>
    <xf numFmtId="0" fontId="0" fillId="0" borderId="89" xfId="0" applyFont="1" applyBorder="1" applyAlignment="1" applyProtection="1">
      <alignment horizontal="right" vertical="center" indent="1"/>
      <protection/>
    </xf>
    <xf numFmtId="0" fontId="0" fillId="0" borderId="15" xfId="0" applyFont="1" applyBorder="1" applyAlignment="1" applyProtection="1">
      <alignment horizontal="right" vertical="center" indent="1"/>
      <protection/>
    </xf>
    <xf numFmtId="166" fontId="21" fillId="0" borderId="93" xfId="0" applyNumberFormat="1" applyFont="1" applyBorder="1" applyAlignment="1" applyProtection="1">
      <alignment horizontal="center" vertical="center" wrapText="1"/>
      <protection/>
    </xf>
    <xf numFmtId="166" fontId="21" fillId="0" borderId="93" xfId="0" applyNumberFormat="1" applyFont="1" applyFill="1" applyBorder="1" applyAlignment="1" applyProtection="1">
      <alignment horizontal="center" vertical="center" wrapText="1"/>
      <protection/>
    </xf>
    <xf numFmtId="166" fontId="21" fillId="0" borderId="94" xfId="0" applyNumberFormat="1" applyFont="1" applyBorder="1" applyAlignment="1" applyProtection="1">
      <alignment horizontal="center" vertical="center" wrapText="1"/>
      <protection/>
    </xf>
    <xf numFmtId="3" fontId="12" fillId="0" borderId="69" xfId="60" applyNumberFormat="1" applyFont="1" applyFill="1" applyBorder="1" applyAlignment="1" applyProtection="1">
      <alignment horizontal="center" vertical="center"/>
      <protection locked="0"/>
    </xf>
    <xf numFmtId="0" fontId="0" fillId="0" borderId="95" xfId="60" applyFont="1" applyFill="1" applyBorder="1" applyAlignment="1" applyProtection="1">
      <alignment horizontal="left" vertical="center" indent="1"/>
      <protection locked="0"/>
    </xf>
    <xf numFmtId="3" fontId="12" fillId="0" borderId="93" xfId="60" applyNumberFormat="1" applyFont="1" applyFill="1" applyBorder="1" applyAlignment="1" applyProtection="1">
      <alignment horizontal="center" vertical="center"/>
      <protection locked="0"/>
    </xf>
    <xf numFmtId="166" fontId="21" fillId="0" borderId="95" xfId="0" applyNumberFormat="1" applyFont="1" applyFill="1" applyBorder="1" applyAlignment="1" applyProtection="1">
      <alignment horizontal="center" vertical="center" wrapText="1"/>
      <protection/>
    </xf>
    <xf numFmtId="166" fontId="21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69" xfId="60" applyNumberFormat="1" applyFont="1" applyFill="1" applyBorder="1" applyAlignment="1" applyProtection="1">
      <alignment horizontal="center" vertical="center"/>
      <protection locked="0"/>
    </xf>
    <xf numFmtId="166" fontId="21" fillId="0" borderId="95" xfId="0" applyNumberFormat="1" applyFont="1" applyBorder="1" applyAlignment="1" applyProtection="1">
      <alignment horizontal="center" vertical="center" wrapText="1"/>
      <protection/>
    </xf>
    <xf numFmtId="3" fontId="34" fillId="0" borderId="94" xfId="63" applyNumberFormat="1" applyFont="1" applyFill="1" applyBorder="1" applyAlignment="1">
      <alignment horizontal="center" vertical="center"/>
      <protection/>
    </xf>
    <xf numFmtId="0" fontId="12" fillId="0" borderId="96" xfId="60" applyFont="1" applyBorder="1" applyAlignment="1" applyProtection="1">
      <alignment horizontal="left" vertical="center" indent="1"/>
      <protection locked="0"/>
    </xf>
    <xf numFmtId="0" fontId="0" fillId="0" borderId="96" xfId="60" applyFont="1" applyBorder="1" applyAlignment="1" applyProtection="1">
      <alignment horizontal="left" vertical="center" indent="1"/>
      <protection locked="0"/>
    </xf>
    <xf numFmtId="0" fontId="0" fillId="0" borderId="96" xfId="60" applyFont="1" applyBorder="1" applyAlignment="1" applyProtection="1">
      <alignment horizontal="left" vertical="center" indent="1"/>
      <protection locked="0"/>
    </xf>
    <xf numFmtId="0" fontId="3" fillId="0" borderId="96" xfId="60" applyFont="1" applyBorder="1" applyAlignment="1" applyProtection="1">
      <alignment horizontal="left" vertical="center" indent="1"/>
      <protection locked="0"/>
    </xf>
    <xf numFmtId="0" fontId="3" fillId="0" borderId="97" xfId="60" applyFont="1" applyBorder="1" applyAlignment="1" applyProtection="1">
      <alignment horizontal="left" vertical="center" indent="1"/>
      <protection locked="0"/>
    </xf>
    <xf numFmtId="0" fontId="0" fillId="0" borderId="98" xfId="6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166" fontId="6" fillId="0" borderId="17" xfId="0" applyNumberFormat="1" applyFont="1" applyFill="1" applyBorder="1" applyAlignment="1" applyProtection="1">
      <alignment horizontal="center" vertical="center" wrapText="1"/>
      <protection/>
    </xf>
    <xf numFmtId="166" fontId="12" fillId="0" borderId="17" xfId="0" applyNumberFormat="1" applyFont="1" applyFill="1" applyBorder="1" applyAlignment="1" applyProtection="1">
      <alignment horizontal="center" vertical="center" wrapText="1"/>
      <protection/>
    </xf>
    <xf numFmtId="166" fontId="13" fillId="0" borderId="7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89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89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89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89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7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8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3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99" xfId="70" applyNumberFormat="1" applyFont="1" applyFill="1" applyBorder="1" applyAlignment="1" applyProtection="1">
      <alignment horizontal="center" vertical="center" wrapText="1"/>
      <protection locked="0"/>
    </xf>
    <xf numFmtId="166" fontId="3" fillId="0" borderId="19" xfId="0" applyNumberFormat="1" applyFont="1" applyFill="1" applyBorder="1" applyAlignment="1" applyProtection="1">
      <alignment horizontal="center" vertical="center" wrapText="1"/>
      <protection/>
    </xf>
    <xf numFmtId="166" fontId="13" fillId="0" borderId="89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89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76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5" xfId="0" applyNumberFormat="1" applyFont="1" applyFill="1" applyBorder="1" applyAlignment="1" applyProtection="1">
      <alignment horizontal="left" vertical="center" wrapText="1" indent="2"/>
      <protection/>
    </xf>
    <xf numFmtId="166" fontId="12" fillId="0" borderId="17" xfId="0" applyNumberFormat="1" applyFont="1" applyFill="1" applyBorder="1" applyAlignment="1" applyProtection="1">
      <alignment horizontal="left" vertical="top" wrapText="1" indent="1"/>
      <protection/>
    </xf>
    <xf numFmtId="166" fontId="13" fillId="0" borderId="99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ill="1" applyProtection="1">
      <alignment/>
      <protection locked="0"/>
    </xf>
    <xf numFmtId="0" fontId="2" fillId="0" borderId="0" xfId="71" applyFill="1" applyProtection="1">
      <alignment/>
      <protection/>
    </xf>
    <xf numFmtId="0" fontId="6" fillId="0" borderId="28" xfId="71" applyFont="1" applyFill="1" applyBorder="1" applyAlignment="1" applyProtection="1">
      <alignment horizontal="center" vertical="center" wrapText="1"/>
      <protection/>
    </xf>
    <xf numFmtId="0" fontId="6" fillId="0" borderId="14" xfId="71" applyFont="1" applyFill="1" applyBorder="1" applyAlignment="1" applyProtection="1">
      <alignment horizontal="center" vertical="center"/>
      <protection/>
    </xf>
    <xf numFmtId="0" fontId="6" fillId="0" borderId="100" xfId="71" applyFont="1" applyFill="1" applyBorder="1" applyAlignment="1" applyProtection="1">
      <alignment horizontal="center" vertical="center"/>
      <protection/>
    </xf>
    <xf numFmtId="0" fontId="13" fillId="0" borderId="10" xfId="71" applyFont="1" applyFill="1" applyBorder="1" applyAlignment="1" applyProtection="1">
      <alignment horizontal="left" vertical="center" indent="1"/>
      <protection/>
    </xf>
    <xf numFmtId="0" fontId="2" fillId="0" borderId="0" xfId="71" applyFill="1" applyAlignment="1" applyProtection="1">
      <alignment vertical="center"/>
      <protection/>
    </xf>
    <xf numFmtId="0" fontId="13" fillId="0" borderId="26" xfId="71" applyFont="1" applyFill="1" applyBorder="1" applyAlignment="1" applyProtection="1">
      <alignment horizontal="left" vertical="center" indent="1"/>
      <protection/>
    </xf>
    <xf numFmtId="0" fontId="13" fillId="0" borderId="68" xfId="71" applyFont="1" applyFill="1" applyBorder="1" applyAlignment="1" applyProtection="1">
      <alignment horizontal="left" vertical="center" wrapText="1" indent="1"/>
      <protection/>
    </xf>
    <xf numFmtId="166" fontId="13" fillId="0" borderId="68" xfId="71" applyNumberFormat="1" applyFont="1" applyFill="1" applyBorder="1" applyAlignment="1" applyProtection="1">
      <alignment vertical="center"/>
      <protection locked="0"/>
    </xf>
    <xf numFmtId="166" fontId="13" fillId="0" borderId="71" xfId="71" applyNumberFormat="1" applyFont="1" applyFill="1" applyBorder="1" applyAlignment="1" applyProtection="1">
      <alignment vertical="center"/>
      <protection/>
    </xf>
    <xf numFmtId="0" fontId="13" fillId="0" borderId="12" xfId="71" applyFont="1" applyFill="1" applyBorder="1" applyAlignment="1" applyProtection="1">
      <alignment horizontal="left" vertical="center" indent="1"/>
      <protection/>
    </xf>
    <xf numFmtId="0" fontId="13" fillId="0" borderId="52" xfId="71" applyFont="1" applyFill="1" applyBorder="1" applyAlignment="1" applyProtection="1">
      <alignment horizontal="left" vertical="center" wrapText="1" indent="1"/>
      <protection/>
    </xf>
    <xf numFmtId="166" fontId="13" fillId="0" borderId="52" xfId="71" applyNumberFormat="1" applyFont="1" applyFill="1" applyBorder="1" applyAlignment="1" applyProtection="1">
      <alignment vertical="center"/>
      <protection locked="0"/>
    </xf>
    <xf numFmtId="166" fontId="13" fillId="0" borderId="59" xfId="71" applyNumberFormat="1" applyFont="1" applyFill="1" applyBorder="1" applyAlignment="1" applyProtection="1">
      <alignment vertical="center"/>
      <protection/>
    </xf>
    <xf numFmtId="0" fontId="2" fillId="0" borderId="0" xfId="71" applyFill="1" applyAlignment="1" applyProtection="1">
      <alignment vertical="center"/>
      <protection locked="0"/>
    </xf>
    <xf numFmtId="0" fontId="13" fillId="0" borderId="53" xfId="71" applyFont="1" applyFill="1" applyBorder="1" applyAlignment="1" applyProtection="1">
      <alignment horizontal="left" vertical="center" wrapText="1" indent="1"/>
      <protection/>
    </xf>
    <xf numFmtId="166" fontId="13" fillId="0" borderId="53" xfId="71" applyNumberFormat="1" applyFont="1" applyFill="1" applyBorder="1" applyAlignment="1" applyProtection="1">
      <alignment vertical="center"/>
      <protection locked="0"/>
    </xf>
    <xf numFmtId="166" fontId="13" fillId="0" borderId="58" xfId="71" applyNumberFormat="1" applyFont="1" applyFill="1" applyBorder="1" applyAlignment="1" applyProtection="1">
      <alignment vertical="center"/>
      <protection/>
    </xf>
    <xf numFmtId="0" fontId="13" fillId="0" borderId="52" xfId="71" applyFont="1" applyFill="1" applyBorder="1" applyAlignment="1" applyProtection="1">
      <alignment horizontal="left" vertical="center" indent="1"/>
      <protection/>
    </xf>
    <xf numFmtId="0" fontId="12" fillId="0" borderId="11" xfId="71" applyFont="1" applyFill="1" applyBorder="1" applyAlignment="1" applyProtection="1">
      <alignment horizontal="left" vertical="center" indent="1"/>
      <protection/>
    </xf>
    <xf numFmtId="166" fontId="12" fillId="0" borderId="11" xfId="71" applyNumberFormat="1" applyFont="1" applyFill="1" applyBorder="1" applyAlignment="1" applyProtection="1">
      <alignment vertical="center"/>
      <protection/>
    </xf>
    <xf numFmtId="166" fontId="12" fillId="0" borderId="20" xfId="71" applyNumberFormat="1" applyFont="1" applyFill="1" applyBorder="1" applyAlignment="1" applyProtection="1">
      <alignment vertical="center"/>
      <protection/>
    </xf>
    <xf numFmtId="0" fontId="12" fillId="0" borderId="37" xfId="71" applyFont="1" applyFill="1" applyBorder="1" applyAlignment="1" applyProtection="1">
      <alignment horizontal="left" vertical="center" indent="1"/>
      <protection/>
    </xf>
    <xf numFmtId="166" fontId="12" fillId="0" borderId="18" xfId="71" applyNumberFormat="1" applyFont="1" applyFill="1" applyBorder="1" applyAlignment="1" applyProtection="1">
      <alignment vertical="center"/>
      <protection/>
    </xf>
    <xf numFmtId="166" fontId="12" fillId="0" borderId="69" xfId="71" applyNumberFormat="1" applyFont="1" applyFill="1" applyBorder="1" applyAlignment="1" applyProtection="1">
      <alignment vertical="center"/>
      <protection/>
    </xf>
    <xf numFmtId="0" fontId="13" fillId="0" borderId="22" xfId="71" applyFont="1" applyFill="1" applyBorder="1" applyAlignment="1" applyProtection="1">
      <alignment horizontal="left" vertical="center" indent="1"/>
      <protection/>
    </xf>
    <xf numFmtId="0" fontId="13" fillId="0" borderId="53" xfId="71" applyFont="1" applyFill="1" applyBorder="1" applyAlignment="1" applyProtection="1">
      <alignment horizontal="left" vertical="center" indent="1"/>
      <protection/>
    </xf>
    <xf numFmtId="0" fontId="13" fillId="0" borderId="68" xfId="71" applyFont="1" applyFill="1" applyBorder="1" applyAlignment="1" applyProtection="1">
      <alignment horizontal="left" vertical="center" indent="1"/>
      <protection/>
    </xf>
    <xf numFmtId="0" fontId="12" fillId="0" borderId="10" xfId="71" applyFont="1" applyFill="1" applyBorder="1" applyAlignment="1" applyProtection="1">
      <alignment horizontal="left" vertical="center" indent="1"/>
      <protection/>
    </xf>
    <xf numFmtId="166" fontId="2" fillId="0" borderId="0" xfId="71" applyNumberFormat="1" applyFill="1" applyAlignment="1" applyProtection="1">
      <alignment vertical="center"/>
      <protection/>
    </xf>
    <xf numFmtId="0" fontId="12" fillId="0" borderId="11" xfId="71" applyFont="1" applyFill="1" applyBorder="1" applyAlignment="1" applyProtection="1">
      <alignment horizontal="left" indent="1"/>
      <protection/>
    </xf>
    <xf numFmtId="166" fontId="12" fillId="0" borderId="11" xfId="71" applyNumberFormat="1" applyFont="1" applyFill="1" applyBorder="1" applyProtection="1">
      <alignment/>
      <protection/>
    </xf>
    <xf numFmtId="166" fontId="12" fillId="0" borderId="20" xfId="71" applyNumberFormat="1" applyFont="1" applyFill="1" applyBorder="1" applyProtection="1">
      <alignment/>
      <protection/>
    </xf>
    <xf numFmtId="0" fontId="0" fillId="0" borderId="0" xfId="71" applyFont="1" applyFill="1" applyProtection="1">
      <alignment/>
      <protection/>
    </xf>
    <xf numFmtId="0" fontId="4" fillId="0" borderId="0" xfId="71" applyFont="1" applyFill="1" applyProtection="1">
      <alignment/>
      <protection locked="0"/>
    </xf>
    <xf numFmtId="0" fontId="5" fillId="0" borderId="0" xfId="71" applyFont="1" applyFill="1" applyProtection="1">
      <alignment/>
      <protection locked="0"/>
    </xf>
    <xf numFmtId="0" fontId="13" fillId="0" borderId="90" xfId="60" applyFont="1" applyBorder="1" applyAlignment="1" applyProtection="1">
      <alignment horizontal="left" vertical="center" indent="1"/>
      <protection locked="0"/>
    </xf>
    <xf numFmtId="0" fontId="13" fillId="0" borderId="101" xfId="60" applyFont="1" applyBorder="1" applyAlignment="1" applyProtection="1">
      <alignment horizontal="left" vertical="center" indent="1"/>
      <protection locked="0"/>
    </xf>
    <xf numFmtId="0" fontId="17" fillId="0" borderId="90" xfId="60" applyFont="1" applyBorder="1" applyAlignment="1" applyProtection="1">
      <alignment horizontal="left" vertical="center" indent="1"/>
      <protection locked="0"/>
    </xf>
    <xf numFmtId="0" fontId="13" fillId="0" borderId="90" xfId="60" applyFont="1" applyFill="1" applyBorder="1" applyAlignment="1" applyProtection="1">
      <alignment horizontal="left" vertical="center" indent="1"/>
      <protection locked="0"/>
    </xf>
    <xf numFmtId="0" fontId="13" fillId="0" borderId="89" xfId="0" applyFont="1" applyFill="1" applyBorder="1" applyAlignment="1" applyProtection="1">
      <alignment horizontal="left" vertical="center" indent="1"/>
      <protection/>
    </xf>
    <xf numFmtId="0" fontId="13" fillId="0" borderId="102" xfId="60" applyFont="1" applyFill="1" applyBorder="1" applyAlignment="1" applyProtection="1">
      <alignment horizontal="left" vertical="center" indent="1"/>
      <protection locked="0"/>
    </xf>
    <xf numFmtId="0" fontId="13" fillId="0" borderId="89" xfId="60" applyFont="1" applyFill="1" applyBorder="1" applyAlignment="1" applyProtection="1">
      <alignment horizontal="left" vertical="center" indent="1"/>
      <protection locked="0"/>
    </xf>
    <xf numFmtId="166" fontId="21" fillId="0" borderId="72" xfId="0" applyNumberFormat="1" applyFont="1" applyBorder="1" applyAlignment="1" applyProtection="1">
      <alignment horizontal="center" vertical="center" wrapText="1"/>
      <protection/>
    </xf>
    <xf numFmtId="3" fontId="0" fillId="0" borderId="23" xfId="60" applyNumberFormat="1" applyFont="1" applyFill="1" applyBorder="1" applyAlignment="1" applyProtection="1">
      <alignment horizontal="center" vertical="center"/>
      <protection locked="0"/>
    </xf>
    <xf numFmtId="3" fontId="0" fillId="0" borderId="23" xfId="60" applyNumberFormat="1" applyFont="1" applyFill="1" applyBorder="1" applyAlignment="1" applyProtection="1">
      <alignment horizontal="center" vertical="center"/>
      <protection locked="0"/>
    </xf>
    <xf numFmtId="166" fontId="21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60" applyNumberFormat="1" applyFont="1" applyFill="1" applyBorder="1" applyAlignment="1" applyProtection="1">
      <alignment horizontal="center" vertical="center"/>
      <protection locked="0"/>
    </xf>
    <xf numFmtId="3" fontId="0" fillId="0" borderId="50" xfId="60" applyNumberFormat="1" applyFont="1" applyFill="1" applyBorder="1" applyAlignment="1" applyProtection="1">
      <alignment horizontal="center" vertical="center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/>
    </xf>
    <xf numFmtId="3" fontId="21" fillId="0" borderId="23" xfId="0" applyNumberFormat="1" applyFont="1" applyFill="1" applyBorder="1" applyAlignment="1" applyProtection="1">
      <alignment horizontal="center" vertical="center" wrapText="1"/>
      <protection/>
    </xf>
    <xf numFmtId="166" fontId="21" fillId="0" borderId="61" xfId="0" applyNumberFormat="1" applyFont="1" applyFill="1" applyBorder="1" applyAlignment="1" applyProtection="1">
      <alignment horizontal="center" vertical="center" wrapText="1"/>
      <protection/>
    </xf>
    <xf numFmtId="3" fontId="0" fillId="0" borderId="93" xfId="60" applyNumberFormat="1" applyFont="1" applyFill="1" applyBorder="1" applyAlignment="1" applyProtection="1">
      <alignment horizontal="center" vertical="center"/>
      <protection locked="0"/>
    </xf>
    <xf numFmtId="3" fontId="3" fillId="0" borderId="69" xfId="60" applyNumberFormat="1" applyFont="1" applyFill="1" applyBorder="1" applyAlignment="1" applyProtection="1">
      <alignment horizontal="center" vertical="center"/>
      <protection locked="0"/>
    </xf>
    <xf numFmtId="166" fontId="3" fillId="0" borderId="19" xfId="70" applyNumberFormat="1" applyFont="1" applyFill="1" applyBorder="1" applyAlignment="1" applyProtection="1">
      <alignment horizontal="center" vertical="center" wrapText="1"/>
      <protection/>
    </xf>
    <xf numFmtId="166" fontId="33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70" applyFill="1" applyBorder="1" applyProtection="1">
      <alignment/>
      <protection/>
    </xf>
    <xf numFmtId="0" fontId="13" fillId="0" borderId="0" xfId="70" applyFont="1" applyFill="1" applyBorder="1" applyProtection="1">
      <alignment/>
      <protection/>
    </xf>
    <xf numFmtId="0" fontId="0" fillId="0" borderId="0" xfId="70" applyFont="1" applyFill="1" applyBorder="1" applyProtection="1">
      <alignment/>
      <protection/>
    </xf>
    <xf numFmtId="166" fontId="95" fillId="0" borderId="21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0" xfId="70" applyNumberFormat="1" applyFont="1" applyFill="1" applyBorder="1" applyProtection="1">
      <alignment/>
      <protection/>
    </xf>
    <xf numFmtId="0" fontId="13" fillId="0" borderId="0" xfId="70" applyFont="1" applyFill="1" applyBorder="1" applyProtection="1">
      <alignment/>
      <protection/>
    </xf>
    <xf numFmtId="166" fontId="17" fillId="0" borderId="23" xfId="70" applyNumberFormat="1" applyFont="1" applyFill="1" applyBorder="1" applyAlignment="1" applyProtection="1">
      <alignment horizontal="center" vertical="center" wrapText="1"/>
      <protection/>
    </xf>
    <xf numFmtId="0" fontId="50" fillId="0" borderId="0" xfId="70" applyFont="1" applyFill="1" applyProtection="1">
      <alignment/>
      <protection/>
    </xf>
    <xf numFmtId="0" fontId="5" fillId="0" borderId="0" xfId="70" applyFont="1" applyFill="1" applyProtection="1">
      <alignment/>
      <protection/>
    </xf>
    <xf numFmtId="0" fontId="2" fillId="0" borderId="55" xfId="70" applyFont="1" applyFill="1" applyBorder="1" applyAlignment="1" applyProtection="1">
      <alignment horizontal="center"/>
      <protection/>
    </xf>
    <xf numFmtId="0" fontId="2" fillId="0" borderId="55" xfId="70" applyFont="1" applyFill="1" applyBorder="1" applyProtection="1">
      <alignment/>
      <protection/>
    </xf>
    <xf numFmtId="0" fontId="2" fillId="0" borderId="0" xfId="70" applyFont="1" applyFill="1" applyAlignment="1" applyProtection="1">
      <alignment horizontal="center"/>
      <protection/>
    </xf>
    <xf numFmtId="0" fontId="49" fillId="0" borderId="77" xfId="0" applyFont="1" applyFill="1" applyBorder="1" applyAlignment="1" applyProtection="1">
      <alignment horizontal="center" vertical="center"/>
      <protection/>
    </xf>
    <xf numFmtId="0" fontId="6" fillId="0" borderId="11" xfId="70" applyFont="1" applyFill="1" applyBorder="1" applyAlignment="1" applyProtection="1">
      <alignment horizontal="center" vertical="center" wrapText="1"/>
      <protection/>
    </xf>
    <xf numFmtId="0" fontId="12" fillId="0" borderId="14" xfId="70" applyFont="1" applyFill="1" applyBorder="1" applyAlignment="1" applyProtection="1">
      <alignment horizontal="center" vertical="center" wrapText="1"/>
      <protection/>
    </xf>
    <xf numFmtId="0" fontId="12" fillId="0" borderId="100" xfId="70" applyFont="1" applyFill="1" applyBorder="1" applyAlignment="1" applyProtection="1">
      <alignment horizontal="center" vertical="center" wrapText="1"/>
      <protection/>
    </xf>
    <xf numFmtId="0" fontId="12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53" xfId="0" applyFont="1" applyBorder="1" applyAlignment="1" applyProtection="1">
      <alignment horizontal="left" wrapText="1" indent="1"/>
      <protection/>
    </xf>
    <xf numFmtId="166" fontId="13" fillId="0" borderId="58" xfId="70" applyNumberFormat="1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left" wrapText="1" indent="1"/>
      <protection/>
    </xf>
    <xf numFmtId="0" fontId="15" fillId="0" borderId="52" xfId="0" applyFont="1" applyBorder="1" applyAlignment="1" applyProtection="1">
      <alignment horizontal="left" vertical="center" wrapText="1" indent="1"/>
      <protection/>
    </xf>
    <xf numFmtId="0" fontId="15" fillId="0" borderId="67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166" fontId="13" fillId="0" borderId="70" xfId="70" applyNumberFormat="1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left" wrapText="1" indent="1"/>
      <protection/>
    </xf>
    <xf numFmtId="166" fontId="12" fillId="0" borderId="20" xfId="70" applyNumberFormat="1" applyFont="1" applyFill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left" indent="1"/>
      <protection/>
    </xf>
    <xf numFmtId="166" fontId="13" fillId="0" borderId="59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70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58" xfId="70" applyNumberFormat="1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vertical="center" wrapText="1"/>
      <protection/>
    </xf>
    <xf numFmtId="166" fontId="12" fillId="0" borderId="20" xfId="7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wrapText="1"/>
      <protection/>
    </xf>
    <xf numFmtId="0" fontId="16" fillId="0" borderId="103" xfId="0" applyFont="1" applyBorder="1" applyAlignment="1" applyProtection="1">
      <alignment wrapText="1"/>
      <protection/>
    </xf>
    <xf numFmtId="0" fontId="49" fillId="0" borderId="77" xfId="0" applyFont="1" applyFill="1" applyBorder="1" applyAlignment="1" applyProtection="1">
      <alignment horizontal="center"/>
      <protection/>
    </xf>
    <xf numFmtId="0" fontId="12" fillId="0" borderId="11" xfId="70" applyFont="1" applyFill="1" applyBorder="1" applyAlignment="1" applyProtection="1">
      <alignment horizontal="center" vertical="center" wrapText="1"/>
      <protection/>
    </xf>
    <xf numFmtId="0" fontId="12" fillId="0" borderId="20" xfId="70" applyFont="1" applyFill="1" applyBorder="1" applyAlignment="1" applyProtection="1">
      <alignment horizontal="center" vertical="center" wrapText="1"/>
      <protection/>
    </xf>
    <xf numFmtId="0" fontId="12" fillId="0" borderId="14" xfId="70" applyFont="1" applyFill="1" applyBorder="1" applyAlignment="1" applyProtection="1">
      <alignment vertical="center" wrapText="1"/>
      <protection/>
    </xf>
    <xf numFmtId="166" fontId="12" fillId="0" borderId="100" xfId="70" applyNumberFormat="1" applyFont="1" applyFill="1" applyBorder="1" applyAlignment="1" applyProtection="1">
      <alignment horizontal="center" vertical="center" wrapText="1"/>
      <protection/>
    </xf>
    <xf numFmtId="0" fontId="13" fillId="0" borderId="47" xfId="70" applyFont="1" applyFill="1" applyBorder="1" applyAlignment="1" applyProtection="1">
      <alignment horizontal="left" vertical="center" wrapText="1" indent="1"/>
      <protection/>
    </xf>
    <xf numFmtId="0" fontId="13" fillId="0" borderId="52" xfId="70" applyFont="1" applyFill="1" applyBorder="1" applyAlignment="1" applyProtection="1">
      <alignment horizontal="left" vertical="center" wrapText="1" indent="1"/>
      <protection/>
    </xf>
    <xf numFmtId="0" fontId="13" fillId="0" borderId="104" xfId="70" applyFont="1" applyFill="1" applyBorder="1" applyAlignment="1" applyProtection="1">
      <alignment horizontal="left" vertical="center" wrapText="1" indent="1"/>
      <protection/>
    </xf>
    <xf numFmtId="0" fontId="13" fillId="0" borderId="67" xfId="70" applyFont="1" applyFill="1" applyBorder="1" applyAlignment="1" applyProtection="1">
      <alignment horizontal="left" vertical="center" wrapText="1" indent="6"/>
      <protection/>
    </xf>
    <xf numFmtId="0" fontId="13" fillId="0" borderId="52" xfId="70" applyFont="1" applyFill="1" applyBorder="1" applyAlignment="1" applyProtection="1">
      <alignment horizontal="left" indent="6"/>
      <protection/>
    </xf>
    <xf numFmtId="0" fontId="13" fillId="0" borderId="52" xfId="70" applyFont="1" applyFill="1" applyBorder="1" applyAlignment="1" applyProtection="1">
      <alignment horizontal="left" vertical="center" wrapText="1" indent="6"/>
      <protection/>
    </xf>
    <xf numFmtId="0" fontId="13" fillId="0" borderId="27" xfId="70" applyFont="1" applyFill="1" applyBorder="1" applyAlignment="1" applyProtection="1">
      <alignment horizontal="left" vertical="center" wrapText="1" indent="7"/>
      <protection/>
    </xf>
    <xf numFmtId="166" fontId="13" fillId="0" borderId="60" xfId="70" applyNumberFormat="1" applyFont="1" applyFill="1" applyBorder="1" applyAlignment="1" applyProtection="1">
      <alignment horizontal="center" vertical="center" wrapText="1"/>
      <protection locked="0"/>
    </xf>
    <xf numFmtId="0" fontId="12" fillId="0" borderId="103" xfId="70" applyFont="1" applyFill="1" applyBorder="1" applyAlignment="1" applyProtection="1">
      <alignment vertical="center" wrapText="1"/>
      <protection/>
    </xf>
    <xf numFmtId="166" fontId="12" fillId="0" borderId="105" xfId="70" applyNumberFormat="1" applyFont="1" applyFill="1" applyBorder="1" applyAlignment="1" applyProtection="1">
      <alignment horizontal="center" vertical="center" wrapText="1"/>
      <protection/>
    </xf>
    <xf numFmtId="0" fontId="13" fillId="0" borderId="67" xfId="70" applyFont="1" applyFill="1" applyBorder="1" applyAlignment="1" applyProtection="1">
      <alignment horizontal="left" vertical="center" wrapText="1" indent="1"/>
      <protection/>
    </xf>
    <xf numFmtId="166" fontId="13" fillId="0" borderId="93" xfId="70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70" applyFont="1" applyFill="1" applyBorder="1" applyAlignment="1" applyProtection="1">
      <alignment horizontal="left" vertical="center" wrapText="1" indent="6"/>
      <protection/>
    </xf>
    <xf numFmtId="166" fontId="13" fillId="0" borderId="94" xfId="7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70" applyFont="1" applyFill="1" applyBorder="1" applyAlignment="1" applyProtection="1">
      <alignment horizontal="left" vertical="center" wrapText="1" indent="1"/>
      <protection/>
    </xf>
    <xf numFmtId="0" fontId="13" fillId="0" borderId="53" xfId="70" applyFont="1" applyFill="1" applyBorder="1" applyAlignment="1" applyProtection="1">
      <alignment horizontal="left" vertical="center" wrapText="1" indent="1"/>
      <protection/>
    </xf>
    <xf numFmtId="0" fontId="13" fillId="0" borderId="68" xfId="70" applyFont="1" applyFill="1" applyBorder="1" applyAlignment="1" applyProtection="1">
      <alignment horizontal="left" vertical="center" wrapText="1" indent="1"/>
      <protection/>
    </xf>
    <xf numFmtId="166" fontId="16" fillId="0" borderId="20" xfId="0" applyNumberFormat="1" applyFont="1" applyBorder="1" applyAlignment="1" applyProtection="1">
      <alignment horizontal="center" vertical="center" wrapText="1"/>
      <protection/>
    </xf>
    <xf numFmtId="166" fontId="16" fillId="0" borderId="20" xfId="0" applyNumberFormat="1" applyFont="1" applyBorder="1" applyAlignment="1" applyProtection="1">
      <alignment horizontal="center" vertical="center" wrapText="1"/>
      <protection locked="0"/>
    </xf>
    <xf numFmtId="166" fontId="14" fillId="0" borderId="20" xfId="0" applyNumberFormat="1" applyFont="1" applyBorder="1" applyAlignment="1" applyProtection="1" quotePrefix="1">
      <alignment horizontal="center" vertical="center" wrapText="1"/>
      <protection/>
    </xf>
    <xf numFmtId="0" fontId="14" fillId="0" borderId="103" xfId="0" applyFont="1" applyBorder="1" applyAlignment="1" applyProtection="1">
      <alignment horizontal="left" vertical="center" wrapText="1" indent="1"/>
      <protection/>
    </xf>
    <xf numFmtId="0" fontId="2" fillId="0" borderId="0" xfId="70" applyFont="1" applyFill="1" applyAlignment="1" applyProtection="1">
      <alignment horizontal="center" vertical="center"/>
      <protection/>
    </xf>
    <xf numFmtId="0" fontId="6" fillId="0" borderId="20" xfId="7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37" fillId="0" borderId="66" xfId="0" applyFont="1" applyFill="1" applyBorder="1" applyAlignment="1" applyProtection="1">
      <alignment horizontal="center" vertical="center"/>
      <protection/>
    </xf>
    <xf numFmtId="166" fontId="13" fillId="0" borderId="50" xfId="7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0" fontId="6" fillId="0" borderId="106" xfId="0" applyFont="1" applyFill="1" applyBorder="1" applyAlignment="1" applyProtection="1" quotePrefix="1">
      <alignment horizontal="center" vertical="center"/>
      <protection/>
    </xf>
    <xf numFmtId="49" fontId="6" fillId="0" borderId="107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108" xfId="0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/>
      <protection/>
    </xf>
    <xf numFmtId="166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70" applyFill="1">
      <alignment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13" fillId="0" borderId="0" xfId="70" applyFont="1" applyFill="1">
      <alignment/>
      <protection/>
    </xf>
    <xf numFmtId="166" fontId="12" fillId="0" borderId="69" xfId="70" applyNumberFormat="1" applyFont="1" applyFill="1" applyBorder="1" applyAlignment="1" applyProtection="1">
      <alignment horizontal="center" vertical="center" wrapText="1"/>
      <protection/>
    </xf>
    <xf numFmtId="0" fontId="0" fillId="0" borderId="0" xfId="70" applyFont="1" applyFill="1">
      <alignment/>
      <protection/>
    </xf>
    <xf numFmtId="49" fontId="13" fillId="0" borderId="22" xfId="7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70" applyNumberFormat="1" applyFont="1" applyFill="1" applyBorder="1" applyAlignment="1" applyProtection="1">
      <alignment horizontal="left" vertical="center" wrapText="1" indent="1"/>
      <protection/>
    </xf>
    <xf numFmtId="166" fontId="13" fillId="0" borderId="23" xfId="70" applyNumberFormat="1" applyFont="1" applyFill="1" applyBorder="1" applyAlignment="1" applyProtection="1">
      <alignment horizontal="center" vertical="center" wrapText="1"/>
      <protection/>
    </xf>
    <xf numFmtId="49" fontId="13" fillId="0" borderId="13" xfId="70" applyNumberFormat="1" applyFont="1" applyFill="1" applyBorder="1" applyAlignment="1" applyProtection="1">
      <alignment horizontal="left" vertical="center" wrapText="1" indent="1"/>
      <protection/>
    </xf>
    <xf numFmtId="166" fontId="13" fillId="0" borderId="21" xfId="70" applyNumberFormat="1" applyFont="1" applyBorder="1" applyAlignment="1" applyProtection="1">
      <alignment horizontal="center" vertical="center" wrapText="1"/>
      <protection locked="0"/>
    </xf>
    <xf numFmtId="0" fontId="12" fillId="0" borderId="10" xfId="70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50" fillId="0" borderId="0" xfId="70" applyFont="1" applyFill="1">
      <alignment/>
      <protection/>
    </xf>
    <xf numFmtId="3" fontId="13" fillId="0" borderId="21" xfId="0" applyNumberFormat="1" applyFont="1" applyBorder="1" applyAlignment="1">
      <alignment horizontal="center"/>
    </xf>
    <xf numFmtId="0" fontId="15" fillId="0" borderId="22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166" fontId="12" fillId="0" borderId="19" xfId="70" applyNumberFormat="1" applyFont="1" applyFill="1" applyBorder="1" applyAlignment="1" applyProtection="1">
      <alignment horizontal="center" wrapText="1"/>
      <protection/>
    </xf>
    <xf numFmtId="0" fontId="0" fillId="0" borderId="0" xfId="70" applyFont="1" applyFill="1" applyAlignment="1">
      <alignment/>
      <protection/>
    </xf>
    <xf numFmtId="0" fontId="16" fillId="0" borderId="3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166" fontId="12" fillId="0" borderId="0" xfId="70" applyNumberFormat="1" applyFont="1" applyFill="1" applyBorder="1" applyAlignment="1" applyProtection="1">
      <alignment horizontal="center" vertical="center" wrapText="1"/>
      <protection/>
    </xf>
    <xf numFmtId="0" fontId="6" fillId="0" borderId="19" xfId="70" applyFont="1" applyFill="1" applyBorder="1" applyAlignment="1" applyProtection="1">
      <alignment horizontal="center" vertical="center" wrapText="1"/>
      <protection/>
    </xf>
    <xf numFmtId="0" fontId="12" fillId="0" borderId="28" xfId="70" applyFont="1" applyFill="1" applyBorder="1" applyAlignment="1" applyProtection="1">
      <alignment horizontal="left" vertical="center" wrapText="1" indent="1"/>
      <protection/>
    </xf>
    <xf numFmtId="166" fontId="12" fillId="0" borderId="64" xfId="70" applyNumberFormat="1" applyFont="1" applyFill="1" applyBorder="1" applyAlignment="1" applyProtection="1">
      <alignment horizontal="center" vertical="center" wrapText="1"/>
      <protection/>
    </xf>
    <xf numFmtId="49" fontId="13" fillId="0" borderId="31" xfId="70" applyNumberFormat="1" applyFont="1" applyFill="1" applyBorder="1" applyAlignment="1" applyProtection="1">
      <alignment horizontal="left" vertical="center" wrapText="1" indent="1"/>
      <protection/>
    </xf>
    <xf numFmtId="166" fontId="17" fillId="0" borderId="50" xfId="7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7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70" applyNumberFormat="1" applyFont="1" applyFill="1" applyBorder="1" applyAlignment="1" applyProtection="1">
      <alignment horizontal="left" vertical="center" wrapText="1" indent="1"/>
      <protection/>
    </xf>
    <xf numFmtId="0" fontId="12" fillId="0" borderId="30" xfId="70" applyFont="1" applyFill="1" applyBorder="1" applyAlignment="1" applyProtection="1">
      <alignment horizontal="left" vertical="center" wrapText="1" indent="1"/>
      <protection/>
    </xf>
    <xf numFmtId="166" fontId="12" fillId="0" borderId="61" xfId="70" applyNumberFormat="1" applyFont="1" applyFill="1" applyBorder="1" applyAlignment="1" applyProtection="1">
      <alignment horizontal="center" vertical="center" wrapText="1"/>
      <protection/>
    </xf>
    <xf numFmtId="166" fontId="16" fillId="0" borderId="19" xfId="0" applyNumberFormat="1" applyFont="1" applyFill="1" applyBorder="1" applyAlignment="1" applyProtection="1">
      <alignment horizontal="center" vertical="center" wrapText="1"/>
      <protection/>
    </xf>
    <xf numFmtId="166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0" fontId="2" fillId="0" borderId="0" xfId="70" applyFont="1" applyFill="1">
      <alignment/>
      <protection/>
    </xf>
    <xf numFmtId="0" fontId="2" fillId="0" borderId="0" xfId="70" applyFont="1" applyFill="1" applyAlignment="1">
      <alignment horizont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166" fontId="12" fillId="0" borderId="0" xfId="70" applyNumberFormat="1" applyFont="1" applyFill="1" applyBorder="1" applyAlignment="1" applyProtection="1">
      <alignment horizontal="center" vertical="center" wrapText="1"/>
      <protection/>
    </xf>
    <xf numFmtId="166" fontId="49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6" fillId="0" borderId="51" xfId="0" applyNumberFormat="1" applyFont="1" applyFill="1" applyBorder="1" applyAlignment="1" applyProtection="1">
      <alignment horizontal="center" vertical="center" wrapText="1"/>
      <protection/>
    </xf>
    <xf numFmtId="166" fontId="6" fillId="0" borderId="109" xfId="0" applyNumberFormat="1" applyFont="1" applyFill="1" applyBorder="1" applyAlignment="1" applyProtection="1">
      <alignment horizontal="center" vertical="center" wrapText="1"/>
      <protection/>
    </xf>
    <xf numFmtId="166" fontId="6" fillId="0" borderId="6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 wrapText="1"/>
      <protection/>
    </xf>
    <xf numFmtId="166" fontId="12" fillId="0" borderId="37" xfId="0" applyNumberFormat="1" applyFont="1" applyFill="1" applyBorder="1" applyAlignment="1" applyProtection="1">
      <alignment horizontal="center" vertical="center" wrapText="1"/>
      <protection/>
    </xf>
    <xf numFmtId="166" fontId="12" fillId="0" borderId="69" xfId="0" applyNumberFormat="1" applyFont="1" applyFill="1" applyBorder="1" applyAlignment="1" applyProtection="1">
      <alignment horizontal="center" vertical="center" wrapText="1"/>
      <protection/>
    </xf>
    <xf numFmtId="166" fontId="12" fillId="0" borderId="20" xfId="0" applyNumberFormat="1" applyFont="1" applyFill="1" applyBorder="1" applyAlignment="1" applyProtection="1">
      <alignment horizontal="center" vertical="center" wrapText="1"/>
      <protection/>
    </xf>
    <xf numFmtId="166" fontId="12" fillId="0" borderId="25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5" fillId="0" borderId="108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1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Fill="1" applyBorder="1" applyAlignment="1" applyProtection="1">
      <alignment horizontal="center" vertical="center" wrapText="1"/>
      <protection/>
    </xf>
    <xf numFmtId="3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9" xfId="0" applyNumberFormat="1" applyFont="1" applyFill="1" applyBorder="1" applyAlignment="1" applyProtection="1">
      <alignment horizontal="center" vertical="center" wrapText="1"/>
      <protection/>
    </xf>
    <xf numFmtId="166" fontId="11" fillId="0" borderId="19" xfId="0" applyNumberFormat="1" applyFont="1" applyFill="1" applyBorder="1" applyAlignment="1" applyProtection="1">
      <alignment vertical="center" wrapText="1"/>
      <protection/>
    </xf>
    <xf numFmtId="166" fontId="11" fillId="0" borderId="21" xfId="0" applyNumberFormat="1" applyFont="1" applyFill="1" applyBorder="1" applyAlignment="1" applyProtection="1">
      <alignment vertical="center" wrapText="1"/>
      <protection/>
    </xf>
    <xf numFmtId="166" fontId="11" fillId="0" borderId="23" xfId="0" applyNumberFormat="1" applyFont="1" applyFill="1" applyBorder="1" applyAlignment="1" applyProtection="1">
      <alignment vertical="center" wrapText="1"/>
      <protection/>
    </xf>
    <xf numFmtId="49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19" xfId="0" applyNumberFormat="1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vertical="center" wrapText="1"/>
      <protection/>
    </xf>
    <xf numFmtId="166" fontId="12" fillId="0" borderId="13" xfId="0" applyNumberFormat="1" applyFont="1" applyFill="1" applyBorder="1" applyAlignment="1" applyProtection="1">
      <alignment horizontal="center" vertical="center" wrapText="1"/>
      <protection/>
    </xf>
    <xf numFmtId="166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6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0" xfId="0" applyNumberFormat="1" applyFont="1" applyFill="1" applyBorder="1" applyAlignment="1" applyProtection="1">
      <alignment vertical="center" wrapText="1"/>
      <protection/>
    </xf>
    <xf numFmtId="166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1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51" fillId="0" borderId="57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vertical="center" wrapText="1"/>
      <protection/>
    </xf>
    <xf numFmtId="166" fontId="51" fillId="33" borderId="37" xfId="0" applyNumberFormat="1" applyFont="1" applyFill="1" applyBorder="1" applyAlignment="1" applyProtection="1">
      <alignment horizontal="center" vertical="center" wrapText="1"/>
      <protection/>
    </xf>
    <xf numFmtId="166" fontId="52" fillId="0" borderId="19" xfId="0" applyNumberFormat="1" applyFont="1" applyFill="1" applyBorder="1" applyAlignment="1" applyProtection="1">
      <alignment horizontal="center" vertical="center" wrapText="1"/>
      <protection/>
    </xf>
    <xf numFmtId="166" fontId="52" fillId="0" borderId="20" xfId="0" applyNumberFormat="1" applyFont="1" applyFill="1" applyBorder="1" applyAlignment="1" applyProtection="1">
      <alignment horizontal="center" vertical="center" wrapText="1"/>
      <protection/>
    </xf>
    <xf numFmtId="166" fontId="52" fillId="0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Fill="1" applyAlignment="1" applyProtection="1">
      <alignment horizontal="center"/>
      <protection/>
    </xf>
    <xf numFmtId="0" fontId="48" fillId="0" borderId="77" xfId="0" applyFont="1" applyFill="1" applyBorder="1" applyAlignment="1" applyProtection="1">
      <alignment horizontal="center" vertical="center"/>
      <protection/>
    </xf>
    <xf numFmtId="0" fontId="12" fillId="0" borderId="64" xfId="70" applyFont="1" applyFill="1" applyBorder="1" applyAlignment="1" applyProtection="1">
      <alignment horizontal="center" vertical="center" wrapText="1"/>
      <protection/>
    </xf>
    <xf numFmtId="0" fontId="12" fillId="0" borderId="10" xfId="70" applyFont="1" applyFill="1" applyBorder="1" applyAlignment="1" applyProtection="1">
      <alignment horizontal="left" vertical="center" wrapText="1" indent="1"/>
      <protection/>
    </xf>
    <xf numFmtId="49" fontId="12" fillId="0" borderId="22" xfId="70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7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70" applyNumberFormat="1" applyFont="1" applyFill="1" applyBorder="1" applyAlignment="1" applyProtection="1">
      <alignment horizontal="left" vertical="center" wrapText="1" indent="1"/>
      <protection/>
    </xf>
    <xf numFmtId="166" fontId="12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70" applyFont="1" applyFill="1" applyBorder="1" applyAlignment="1" applyProtection="1">
      <alignment horizontal="center" vertical="center" wrapText="1"/>
      <protection/>
    </xf>
    <xf numFmtId="0" fontId="5" fillId="0" borderId="55" xfId="70" applyFont="1" applyFill="1" applyBorder="1" applyAlignment="1" applyProtection="1">
      <alignment vertical="center" wrapText="1"/>
      <protection/>
    </xf>
    <xf numFmtId="166" fontId="13" fillId="0" borderId="55" xfId="70" applyNumberFormat="1" applyFont="1" applyFill="1" applyBorder="1" applyAlignment="1" applyProtection="1">
      <alignment horizontal="center" vertical="center" wrapText="1"/>
      <protection/>
    </xf>
    <xf numFmtId="166" fontId="5" fillId="0" borderId="55" xfId="70" applyNumberFormat="1" applyFont="1" applyFill="1" applyBorder="1" applyAlignment="1" applyProtection="1">
      <alignment horizontal="center" vertical="center" wrapText="1"/>
      <protection/>
    </xf>
    <xf numFmtId="0" fontId="0" fillId="0" borderId="0" xfId="70" applyFont="1" applyFill="1" applyAlignment="1" applyProtection="1">
      <alignment horizontal="center"/>
      <protection/>
    </xf>
    <xf numFmtId="0" fontId="12" fillId="0" borderId="44" xfId="70" applyFont="1" applyFill="1" applyBorder="1" applyAlignment="1" applyProtection="1">
      <alignment vertical="center" wrapText="1"/>
      <protection/>
    </xf>
    <xf numFmtId="166" fontId="12" fillId="0" borderId="61" xfId="70" applyNumberFormat="1" applyFont="1" applyFill="1" applyBorder="1" applyAlignment="1" applyProtection="1">
      <alignment horizontal="center" vertical="center" wrapText="1"/>
      <protection/>
    </xf>
    <xf numFmtId="49" fontId="12" fillId="0" borderId="22" xfId="70" applyNumberFormat="1" applyFont="1" applyFill="1" applyBorder="1" applyAlignment="1" applyProtection="1">
      <alignment horizontal="left" vertical="center" wrapText="1" indent="1"/>
      <protection/>
    </xf>
    <xf numFmtId="166" fontId="14" fillId="0" borderId="19" xfId="0" applyNumberFormat="1" applyFont="1" applyBorder="1" applyAlignment="1" applyProtection="1" quotePrefix="1">
      <alignment horizontal="center" vertical="center" wrapText="1"/>
      <protection locked="0"/>
    </xf>
    <xf numFmtId="166" fontId="13" fillId="0" borderId="21" xfId="70" applyNumberFormat="1" applyFont="1" applyFill="1" applyBorder="1" applyAlignment="1" applyProtection="1">
      <alignment horizontal="center" wrapText="1"/>
      <protection locked="0"/>
    </xf>
    <xf numFmtId="166" fontId="13" fillId="0" borderId="23" xfId="70" applyNumberFormat="1" applyFont="1" applyFill="1" applyBorder="1" applyAlignment="1" applyProtection="1">
      <alignment horizontal="center" wrapText="1"/>
      <protection locked="0"/>
    </xf>
    <xf numFmtId="166" fontId="13" fillId="0" borderId="50" xfId="70" applyNumberFormat="1" applyFont="1" applyFill="1" applyBorder="1" applyAlignment="1">
      <alignment horizontal="center" wrapText="1"/>
      <protection/>
    </xf>
    <xf numFmtId="0" fontId="7" fillId="0" borderId="77" xfId="0" applyFont="1" applyFill="1" applyBorder="1" applyAlignment="1" applyProtection="1">
      <alignment horizontal="center"/>
      <protection/>
    </xf>
    <xf numFmtId="166" fontId="13" fillId="0" borderId="50" xfId="70" applyNumberFormat="1" applyFont="1" applyBorder="1" applyAlignment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top"/>
      <protection/>
    </xf>
    <xf numFmtId="166" fontId="14" fillId="0" borderId="61" xfId="0" applyNumberFormat="1" applyFont="1" applyFill="1" applyBorder="1" applyAlignment="1" applyProtection="1">
      <alignment horizontal="center" vertical="center" wrapText="1"/>
      <protection/>
    </xf>
    <xf numFmtId="166" fontId="21" fillId="0" borderId="21" xfId="0" applyNumberFormat="1" applyFont="1" applyFill="1" applyBorder="1" applyAlignment="1" applyProtection="1">
      <alignment horizontal="center" vertical="center" wrapText="1"/>
      <protection/>
    </xf>
    <xf numFmtId="166" fontId="6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 applyProtection="1">
      <alignment horizontal="center" vertical="center"/>
      <protection/>
    </xf>
    <xf numFmtId="0" fontId="17" fillId="0" borderId="77" xfId="0" applyFont="1" applyFill="1" applyBorder="1" applyAlignment="1" applyProtection="1">
      <alignment horizontal="center"/>
      <protection/>
    </xf>
    <xf numFmtId="3" fontId="13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6" fillId="0" borderId="110" xfId="0" applyNumberFormat="1" applyFont="1" applyFill="1" applyBorder="1" applyAlignment="1" applyProtection="1">
      <alignment horizontal="center" vertical="center" wrapText="1"/>
      <protection/>
    </xf>
    <xf numFmtId="3" fontId="13" fillId="0" borderId="50" xfId="7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70" applyNumberFormat="1" applyFont="1" applyFill="1" applyBorder="1" applyAlignment="1" applyProtection="1">
      <alignment horizontal="center" vertical="center" wrapText="1"/>
      <protection/>
    </xf>
    <xf numFmtId="166" fontId="13" fillId="0" borderId="106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70" applyFont="1" applyFill="1" applyBorder="1" applyAlignment="1" applyProtection="1">
      <alignment horizontal="left" vertical="center" wrapText="1" indent="1"/>
      <protection locked="0"/>
    </xf>
    <xf numFmtId="166" fontId="13" fillId="0" borderId="70" xfId="70" applyNumberFormat="1" applyFont="1" applyFill="1" applyBorder="1" applyAlignment="1" applyProtection="1">
      <alignment horizontal="center" vertical="center" wrapText="1"/>
      <protection/>
    </xf>
    <xf numFmtId="166" fontId="47" fillId="0" borderId="23" xfId="66" applyNumberFormat="1" applyFont="1" applyFill="1" applyBorder="1" applyAlignment="1" applyProtection="1">
      <alignment horizontal="center" vertical="center" wrapText="1"/>
      <protection locked="0"/>
    </xf>
    <xf numFmtId="166" fontId="11" fillId="0" borderId="50" xfId="0" applyNumberFormat="1" applyFont="1" applyFill="1" applyBorder="1" applyAlignment="1" applyProtection="1">
      <alignment vertical="center" wrapText="1"/>
      <protection locked="0"/>
    </xf>
    <xf numFmtId="166" fontId="45" fillId="0" borderId="19" xfId="0" applyNumberFormat="1" applyFont="1" applyFill="1" applyBorder="1" applyAlignment="1">
      <alignment horizontal="center" vertical="center" wrapText="1"/>
    </xf>
    <xf numFmtId="166" fontId="13" fillId="0" borderId="51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111" xfId="70" applyNumberFormat="1" applyFont="1" applyFill="1" applyBorder="1" applyAlignment="1" applyProtection="1">
      <alignment horizontal="center" wrapText="1"/>
      <protection locked="0"/>
    </xf>
    <xf numFmtId="166" fontId="13" fillId="0" borderId="112" xfId="7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6" fontId="12" fillId="0" borderId="105" xfId="0" applyNumberFormat="1" applyFont="1" applyBorder="1" applyAlignment="1">
      <alignment vertical="center" wrapText="1"/>
    </xf>
    <xf numFmtId="166" fontId="12" fillId="0" borderId="103" xfId="0" applyNumberFormat="1" applyFont="1" applyBorder="1" applyAlignment="1">
      <alignment vertical="center" wrapText="1"/>
    </xf>
    <xf numFmtId="0" fontId="6" fillId="0" borderId="10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66" fontId="13" fillId="0" borderId="6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7" xfId="0" applyNumberFormat="1" applyFont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166" fontId="13" fillId="0" borderId="5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Border="1" applyAlignment="1" applyProtection="1">
      <alignment horizontal="right" vertical="center" wrapText="1" inden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0" borderId="53" xfId="0" applyFont="1" applyBorder="1" applyAlignment="1" applyProtection="1">
      <alignment vertical="center" wrapText="1"/>
      <protection locked="0"/>
    </xf>
    <xf numFmtId="166" fontId="13" fillId="0" borderId="104" xfId="0" applyNumberFormat="1" applyFont="1" applyBorder="1" applyAlignment="1" applyProtection="1">
      <alignment horizontal="right" vertical="center" wrapText="1" indent="1"/>
      <protection locked="0"/>
    </xf>
    <xf numFmtId="0" fontId="15" fillId="0" borderId="104" xfId="0" applyFont="1" applyBorder="1" applyAlignment="1">
      <alignment horizontal="left" vertical="center" wrapText="1" indent="1"/>
    </xf>
    <xf numFmtId="0" fontId="15" fillId="0" borderId="104" xfId="0" applyFont="1" applyBorder="1" applyAlignment="1">
      <alignment horizontal="left" vertical="center" wrapText="1" indent="8"/>
    </xf>
    <xf numFmtId="166" fontId="13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3" xfId="0" applyNumberFormat="1" applyFont="1" applyBorder="1" applyAlignment="1" applyProtection="1">
      <alignment horizontal="right" vertical="center" wrapText="1" indent="1"/>
      <protection locked="0"/>
    </xf>
    <xf numFmtId="0" fontId="15" fillId="0" borderId="113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vertical="center" wrapText="1"/>
    </xf>
    <xf numFmtId="166" fontId="4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wrapText="1"/>
    </xf>
    <xf numFmtId="166" fontId="8" fillId="0" borderId="0" xfId="0" applyNumberFormat="1" applyFont="1" applyAlignment="1">
      <alignment horizontal="center" vertical="center" wrapText="1"/>
    </xf>
    <xf numFmtId="3" fontId="20" fillId="0" borderId="19" xfId="63" applyNumberFormat="1" applyFont="1" applyFill="1" applyBorder="1" applyAlignment="1">
      <alignment horizontal="center" vertical="center"/>
      <protection/>
    </xf>
    <xf numFmtId="0" fontId="38" fillId="0" borderId="19" xfId="0" applyFont="1" applyFill="1" applyBorder="1" applyAlignment="1" applyProtection="1">
      <alignment horizontal="right" vertical="top"/>
      <protection locked="0"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 quotePrefix="1">
      <alignment horizontal="center" vertical="center"/>
      <protection/>
    </xf>
    <xf numFmtId="0" fontId="6" fillId="0" borderId="72" xfId="0" applyFont="1" applyFill="1" applyBorder="1" applyAlignment="1" applyProtection="1" quotePrefix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4" fontId="13" fillId="0" borderId="0" xfId="7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/>
    </xf>
    <xf numFmtId="166" fontId="13" fillId="0" borderId="0" xfId="71" applyNumberFormat="1" applyFont="1" applyFill="1" applyBorder="1" applyAlignment="1" applyProtection="1">
      <alignment vertical="center"/>
      <protection locked="0"/>
    </xf>
    <xf numFmtId="166" fontId="6" fillId="3" borderId="19" xfId="70" applyNumberFormat="1" applyFont="1" applyFill="1" applyBorder="1" applyAlignment="1" applyProtection="1">
      <alignment horizontal="center" vertical="center" wrapText="1"/>
      <protection/>
    </xf>
    <xf numFmtId="3" fontId="13" fillId="0" borderId="72" xfId="0" applyNumberFormat="1" applyFont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indent="1"/>
      <protection locked="0"/>
    </xf>
    <xf numFmtId="166" fontId="21" fillId="0" borderId="57" xfId="0" applyNumberFormat="1" applyFont="1" applyBorder="1" applyAlignment="1" applyProtection="1">
      <alignment horizontal="center" vertical="center" wrapText="1"/>
      <protection/>
    </xf>
    <xf numFmtId="3" fontId="46" fillId="0" borderId="94" xfId="63" applyNumberFormat="1" applyFont="1" applyFill="1" applyBorder="1" applyAlignment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 indent="1"/>
      <protection locked="0"/>
    </xf>
    <xf numFmtId="166" fontId="14" fillId="0" borderId="94" xfId="0" applyNumberFormat="1" applyFont="1" applyBorder="1" applyAlignment="1" applyProtection="1">
      <alignment horizontal="center" vertical="center" wrapText="1"/>
      <protection/>
    </xf>
    <xf numFmtId="166" fontId="13" fillId="0" borderId="89" xfId="70" applyNumberFormat="1" applyFont="1" applyFill="1" applyBorder="1" applyAlignment="1">
      <alignment horizontal="center" vertical="center" wrapText="1"/>
      <protection/>
    </xf>
    <xf numFmtId="166" fontId="13" fillId="0" borderId="93" xfId="70" applyNumberFormat="1" applyFont="1" applyFill="1" applyBorder="1" applyAlignment="1">
      <alignment horizontal="center" vertical="center" wrapText="1"/>
      <protection/>
    </xf>
    <xf numFmtId="166" fontId="13" fillId="0" borderId="29" xfId="70" applyNumberFormat="1" applyFont="1" applyFill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>
      <alignment horizontal="center"/>
    </xf>
    <xf numFmtId="166" fontId="13" fillId="0" borderId="76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33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114" xfId="70" applyNumberFormat="1" applyFont="1" applyFill="1" applyBorder="1" applyAlignment="1" applyProtection="1">
      <alignment horizontal="center" vertical="center" wrapText="1"/>
      <protection locked="0"/>
    </xf>
    <xf numFmtId="3" fontId="13" fillId="0" borderId="94" xfId="0" applyNumberFormat="1" applyFont="1" applyBorder="1" applyAlignment="1">
      <alignment horizontal="center"/>
    </xf>
    <xf numFmtId="166" fontId="13" fillId="0" borderId="95" xfId="70" applyNumberFormat="1" applyFont="1" applyFill="1" applyBorder="1" applyAlignment="1" applyProtection="1">
      <alignment horizontal="center" vertical="center" wrapText="1"/>
      <protection locked="0"/>
    </xf>
    <xf numFmtId="166" fontId="13" fillId="0" borderId="109" xfId="70" applyNumberFormat="1" applyFont="1" applyFill="1" applyBorder="1" applyAlignment="1" applyProtection="1">
      <alignment horizontal="center" vertical="center" wrapText="1"/>
      <protection locked="0"/>
    </xf>
    <xf numFmtId="166" fontId="0" fillId="0" borderId="23" xfId="70" applyNumberFormat="1" applyFont="1" applyFill="1" applyBorder="1" applyAlignment="1" applyProtection="1">
      <alignment horizontal="center" vertical="center" wrapText="1"/>
      <protection locked="0"/>
    </xf>
    <xf numFmtId="166" fontId="35" fillId="0" borderId="72" xfId="66" applyNumberFormat="1" applyFont="1" applyFill="1" applyBorder="1" applyAlignment="1" applyProtection="1">
      <alignment wrapText="1"/>
      <protection locked="0"/>
    </xf>
    <xf numFmtId="0" fontId="0" fillId="0" borderId="25" xfId="0" applyBorder="1" applyAlignment="1">
      <alignment/>
    </xf>
    <xf numFmtId="0" fontId="0" fillId="0" borderId="23" xfId="60" applyFill="1" applyBorder="1">
      <alignment/>
      <protection/>
    </xf>
    <xf numFmtId="166" fontId="0" fillId="0" borderId="23" xfId="66" applyNumberFormat="1" applyFont="1" applyFill="1" applyBorder="1" applyAlignment="1" applyProtection="1">
      <alignment horizontal="left" wrapText="1"/>
      <protection locked="0"/>
    </xf>
    <xf numFmtId="166" fontId="0" fillId="0" borderId="23" xfId="66" applyNumberForma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/>
    </xf>
    <xf numFmtId="166" fontId="0" fillId="0" borderId="23" xfId="66" applyNumberFormat="1" applyFont="1" applyFill="1" applyBorder="1" applyAlignment="1" applyProtection="1">
      <alignment vertical="center" wrapText="1"/>
      <protection locked="0"/>
    </xf>
    <xf numFmtId="166" fontId="0" fillId="0" borderId="51" xfId="0" applyNumberFormat="1" applyFont="1" applyBorder="1" applyAlignment="1" applyProtection="1">
      <alignment horizontal="left" vertical="center" wrapText="1" indent="1"/>
      <protection locked="0"/>
    </xf>
    <xf numFmtId="166" fontId="35" fillId="0" borderId="93" xfId="66" applyNumberFormat="1" applyFont="1" applyFill="1" applyBorder="1" applyAlignment="1" applyProtection="1">
      <alignment horizontal="center" wrapText="1"/>
      <protection locked="0"/>
    </xf>
    <xf numFmtId="166" fontId="35" fillId="0" borderId="93" xfId="66" applyNumberFormat="1" applyFont="1" applyFill="1" applyBorder="1" applyAlignment="1" applyProtection="1">
      <alignment horizontal="center" vertical="center" wrapText="1"/>
      <protection locked="0"/>
    </xf>
    <xf numFmtId="3" fontId="0" fillId="0" borderId="93" xfId="66" applyNumberFormat="1" applyFill="1" applyBorder="1" applyAlignment="1" applyProtection="1">
      <alignment horizontal="center" vertical="center" wrapText="1"/>
      <protection locked="0"/>
    </xf>
    <xf numFmtId="166" fontId="11" fillId="0" borderId="94" xfId="0" applyNumberFormat="1" applyFont="1" applyFill="1" applyBorder="1" applyAlignment="1" applyProtection="1">
      <alignment vertical="center" wrapText="1"/>
      <protection locked="0"/>
    </xf>
    <xf numFmtId="3" fontId="13" fillId="0" borderId="23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20" fillId="0" borderId="115" xfId="63" applyNumberFormat="1" applyFont="1" applyFill="1" applyBorder="1" applyAlignment="1">
      <alignment horizontal="center" vertical="center"/>
      <protection/>
    </xf>
    <xf numFmtId="3" fontId="18" fillId="0" borderId="19" xfId="0" applyNumberFormat="1" applyFont="1" applyBorder="1" applyAlignment="1">
      <alignment horizontal="center"/>
    </xf>
    <xf numFmtId="166" fontId="21" fillId="0" borderId="45" xfId="66" applyNumberFormat="1" applyFont="1" applyFill="1" applyBorder="1" applyAlignment="1">
      <alignment horizontal="center" vertical="center" wrapText="1"/>
      <protection/>
    </xf>
    <xf numFmtId="0" fontId="11" fillId="0" borderId="0" xfId="70" applyFont="1" applyFill="1" applyAlignment="1" applyProtection="1">
      <alignment horizontal="center" vertical="center"/>
      <protection/>
    </xf>
    <xf numFmtId="166" fontId="13" fillId="0" borderId="23" xfId="70" applyNumberFormat="1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horizontal="center" vertical="top" wrapText="1"/>
      <protection/>
    </xf>
    <xf numFmtId="3" fontId="12" fillId="0" borderId="64" xfId="70" applyNumberFormat="1" applyFont="1" applyFill="1" applyBorder="1" applyAlignment="1" applyProtection="1">
      <alignment horizontal="center" vertical="center" wrapText="1"/>
      <protection/>
    </xf>
    <xf numFmtId="3" fontId="14" fillId="0" borderId="19" xfId="0" applyNumberFormat="1" applyFont="1" applyBorder="1" applyAlignment="1" applyProtection="1" quotePrefix="1">
      <alignment horizontal="center" vertical="center" wrapText="1"/>
      <protection/>
    </xf>
    <xf numFmtId="3" fontId="12" fillId="0" borderId="19" xfId="0" applyNumberFormat="1" applyFont="1" applyFill="1" applyBorder="1" applyAlignment="1" applyProtection="1">
      <alignment horizontal="center" vertical="center" wrapText="1"/>
      <protection/>
    </xf>
    <xf numFmtId="3" fontId="12" fillId="0" borderId="19" xfId="0" applyNumberFormat="1" applyFont="1" applyFill="1" applyBorder="1" applyAlignment="1" applyProtection="1">
      <alignment horizontal="center" vertical="center" wrapText="1"/>
      <protection/>
    </xf>
    <xf numFmtId="3" fontId="12" fillId="0" borderId="100" xfId="7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66" fontId="5" fillId="0" borderId="0" xfId="70" applyNumberFormat="1" applyFont="1" applyFill="1" applyBorder="1" applyAlignment="1" applyProtection="1">
      <alignment horizontal="center" vertical="center"/>
      <protection/>
    </xf>
    <xf numFmtId="166" fontId="18" fillId="0" borderId="77" xfId="70" applyNumberFormat="1" applyFont="1" applyFill="1" applyBorder="1" applyAlignment="1" applyProtection="1">
      <alignment horizontal="left" vertical="center"/>
      <protection/>
    </xf>
    <xf numFmtId="166" fontId="18" fillId="0" borderId="77" xfId="70" applyNumberFormat="1" applyFont="1" applyFill="1" applyBorder="1" applyAlignment="1" applyProtection="1">
      <alignment horizontal="left"/>
      <protection/>
    </xf>
    <xf numFmtId="0" fontId="5" fillId="0" borderId="0" xfId="70" applyFont="1" applyFill="1" applyAlignment="1" applyProtection="1">
      <alignment horizontal="center"/>
      <protection/>
    </xf>
    <xf numFmtId="166" fontId="18" fillId="0" borderId="0" xfId="70" applyNumberFormat="1" applyFont="1" applyFill="1" applyBorder="1" applyAlignment="1" applyProtection="1">
      <alignment horizontal="left"/>
      <protection/>
    </xf>
    <xf numFmtId="0" fontId="5" fillId="0" borderId="0" xfId="70" applyFont="1" applyFill="1" applyBorder="1" applyAlignment="1" applyProtection="1">
      <alignment horizontal="center"/>
      <protection/>
    </xf>
    <xf numFmtId="166" fontId="6" fillId="0" borderId="64" xfId="0" applyNumberFormat="1" applyFont="1" applyFill="1" applyBorder="1" applyAlignment="1" applyProtection="1">
      <alignment horizontal="center" vertical="center" wrapText="1"/>
      <protection/>
    </xf>
    <xf numFmtId="166" fontId="6" fillId="0" borderId="61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96" fillId="0" borderId="55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/>
    </xf>
    <xf numFmtId="166" fontId="6" fillId="0" borderId="72" xfId="0" applyNumberFormat="1" applyFont="1" applyFill="1" applyBorder="1" applyAlignment="1" applyProtection="1">
      <alignment horizontal="center" vertical="center" wrapText="1"/>
      <protection/>
    </xf>
    <xf numFmtId="166" fontId="6" fillId="0" borderId="51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6" fillId="0" borderId="17" xfId="0" applyNumberFormat="1" applyFont="1" applyFill="1" applyBorder="1" applyAlignment="1" applyProtection="1">
      <alignment horizontal="center" vertical="center" wrapText="1"/>
      <protection/>
    </xf>
    <xf numFmtId="166" fontId="6" fillId="0" borderId="69" xfId="0" applyNumberFormat="1" applyFont="1" applyFill="1" applyBorder="1" applyAlignment="1" applyProtection="1">
      <alignment horizontal="center" vertical="center" wrapText="1"/>
      <protection/>
    </xf>
    <xf numFmtId="166" fontId="39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0" fontId="27" fillId="0" borderId="75" xfId="63" applyFont="1" applyFill="1" applyBorder="1" applyAlignment="1">
      <alignment horizontal="center" vertical="center" wrapText="1"/>
      <protection/>
    </xf>
    <xf numFmtId="0" fontId="27" fillId="0" borderId="34" xfId="63" applyFont="1" applyFill="1" applyBorder="1" applyAlignment="1">
      <alignment horizontal="center" vertical="center" wrapText="1"/>
      <protection/>
    </xf>
    <xf numFmtId="0" fontId="27" fillId="0" borderId="35" xfId="63" applyFont="1" applyBorder="1" applyAlignment="1">
      <alignment horizontal="center" wrapText="1"/>
      <protection/>
    </xf>
    <xf numFmtId="0" fontId="27" fillId="0" borderId="116" xfId="63" applyFont="1" applyBorder="1" applyAlignment="1">
      <alignment horizontal="center" vertical="center" wrapText="1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27" fillId="0" borderId="117" xfId="63" applyFont="1" applyBorder="1" applyAlignment="1">
      <alignment horizontal="center" vertical="center" wrapText="1"/>
      <protection/>
    </xf>
    <xf numFmtId="0" fontId="27" fillId="0" borderId="118" xfId="63" applyFont="1" applyBorder="1" applyAlignment="1">
      <alignment horizontal="center" vertical="center" wrapText="1"/>
      <protection/>
    </xf>
    <xf numFmtId="14" fontId="26" fillId="0" borderId="0" xfId="63" applyNumberFormat="1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left" vertical="center" wrapText="1"/>
      <protection/>
    </xf>
    <xf numFmtId="0" fontId="27" fillId="0" borderId="0" xfId="63" applyFont="1" applyBorder="1" applyAlignment="1">
      <alignment horizontal="left"/>
      <protection/>
    </xf>
    <xf numFmtId="0" fontId="28" fillId="0" borderId="0" xfId="63" applyFont="1" applyBorder="1" applyAlignment="1">
      <alignment horizontal="left" wrapText="1"/>
      <protection/>
    </xf>
    <xf numFmtId="166" fontId="7" fillId="0" borderId="24" xfId="0" applyNumberFormat="1" applyFont="1" applyFill="1" applyBorder="1" applyAlignment="1" applyProtection="1">
      <alignment horizontal="center" textRotation="180" wrapText="1"/>
      <protection/>
    </xf>
    <xf numFmtId="166" fontId="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6" fillId="0" borderId="69" xfId="0" applyNumberFormat="1" applyFont="1" applyFill="1" applyBorder="1" applyAlignment="1" applyProtection="1">
      <alignment horizontal="left" vertical="center" wrapText="1" indent="2"/>
      <protection/>
    </xf>
    <xf numFmtId="166" fontId="5" fillId="0" borderId="0" xfId="0" applyNumberFormat="1" applyFont="1" applyFill="1" applyAlignment="1" applyProtection="1">
      <alignment horizontal="center" vertical="center" wrapText="1"/>
      <protection/>
    </xf>
    <xf numFmtId="166" fontId="6" fillId="0" borderId="64" xfId="0" applyNumberFormat="1" applyFont="1" applyFill="1" applyBorder="1" applyAlignment="1" applyProtection="1">
      <alignment horizontal="center" vertical="center" wrapText="1"/>
      <protection/>
    </xf>
    <xf numFmtId="166" fontId="6" fillId="0" borderId="61" xfId="0" applyNumberFormat="1" applyFont="1" applyFill="1" applyBorder="1" applyAlignment="1" applyProtection="1">
      <alignment horizontal="center" vertical="center" wrapText="1"/>
      <protection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61" xfId="0" applyNumberFormat="1" applyFont="1" applyFill="1" applyBorder="1" applyAlignment="1" applyProtection="1">
      <alignment horizontal="center" vertical="center"/>
      <protection/>
    </xf>
    <xf numFmtId="166" fontId="6" fillId="0" borderId="119" xfId="0" applyNumberFormat="1" applyFont="1" applyFill="1" applyBorder="1" applyAlignment="1" applyProtection="1">
      <alignment horizontal="center" vertical="center"/>
      <protection/>
    </xf>
    <xf numFmtId="166" fontId="6" fillId="0" borderId="114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wrapText="1"/>
    </xf>
    <xf numFmtId="0" fontId="13" fillId="0" borderId="55" xfId="0" applyFont="1" applyBorder="1" applyAlignment="1">
      <alignment horizontal="justify" vertical="center" wrapText="1"/>
    </xf>
    <xf numFmtId="0" fontId="5" fillId="0" borderId="0" xfId="71" applyFont="1" applyFill="1" applyAlignment="1" applyProtection="1">
      <alignment horizontal="center" wrapText="1"/>
      <protection/>
    </xf>
    <xf numFmtId="0" fontId="5" fillId="0" borderId="0" xfId="71" applyFont="1" applyFill="1" applyAlignment="1" applyProtection="1">
      <alignment horizontal="center"/>
      <protection/>
    </xf>
    <xf numFmtId="0" fontId="18" fillId="0" borderId="37" xfId="71" applyFont="1" applyFill="1" applyBorder="1" applyAlignment="1" applyProtection="1">
      <alignment horizontal="left" vertical="center" indent="1"/>
      <protection/>
    </xf>
    <xf numFmtId="0" fontId="18" fillId="0" borderId="18" xfId="71" applyFont="1" applyFill="1" applyBorder="1" applyAlignment="1" applyProtection="1">
      <alignment horizontal="left" vertical="center" indent="1"/>
      <protection/>
    </xf>
    <xf numFmtId="0" fontId="18" fillId="0" borderId="69" xfId="71" applyFont="1" applyFill="1" applyBorder="1" applyAlignment="1" applyProtection="1">
      <alignment horizontal="left" vertical="center" indent="1"/>
      <protection/>
    </xf>
    <xf numFmtId="0" fontId="48" fillId="0" borderId="37" xfId="71" applyFont="1" applyFill="1" applyBorder="1" applyAlignment="1" applyProtection="1">
      <alignment horizontal="left" vertical="center" indent="1"/>
      <protection/>
    </xf>
    <xf numFmtId="0" fontId="48" fillId="0" borderId="18" xfId="71" applyFont="1" applyFill="1" applyBorder="1" applyAlignment="1" applyProtection="1">
      <alignment horizontal="left" vertical="center" indent="1"/>
      <protection/>
    </xf>
    <xf numFmtId="0" fontId="48" fillId="0" borderId="69" xfId="71" applyFont="1" applyFill="1" applyBorder="1" applyAlignment="1" applyProtection="1">
      <alignment horizontal="left" vertical="center" indent="1"/>
      <protection/>
    </xf>
    <xf numFmtId="0" fontId="3" fillId="0" borderId="17" xfId="0" applyFont="1" applyBorder="1" applyAlignment="1" applyProtection="1">
      <alignment horizontal="left" vertical="center" indent="2"/>
      <protection/>
    </xf>
    <xf numFmtId="0" fontId="3" fillId="0" borderId="108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9" fillId="0" borderId="0" xfId="60" applyFont="1" applyAlignment="1">
      <alignment horizont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20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69" xfId="60" applyFont="1" applyBorder="1" applyAlignment="1">
      <alignment horizontal="center" vertical="center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3" xfId="62"/>
    <cellStyle name="Normál 4" xfId="63"/>
    <cellStyle name="Normál 5" xfId="64"/>
    <cellStyle name="Normál 5 2" xfId="65"/>
    <cellStyle name="Normál 5 3" xfId="66"/>
    <cellStyle name="Normál 6" xfId="67"/>
    <cellStyle name="Normál 6 2" xfId="68"/>
    <cellStyle name="Normál 7" xfId="69"/>
    <cellStyle name="Normál_KVRENMUNKA" xfId="70"/>
    <cellStyle name="Normál_SEGEDLETEK" xfId="71"/>
    <cellStyle name="Összesen" xfId="72"/>
    <cellStyle name="Currency" xfId="73"/>
    <cellStyle name="Currency [0]" xfId="74"/>
    <cellStyle name="Pénznem 2" xfId="75"/>
    <cellStyle name="Rossz" xfId="76"/>
    <cellStyle name="Semleges" xfId="77"/>
    <cellStyle name="Számítás" xfId="78"/>
    <cellStyle name="Percent" xfId="79"/>
    <cellStyle name="Százalék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VIREND&#368;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3\TERV\test&#252;leti\v&#233;gleges\2018_TERV%20test&#252;leti%20%20t&#225;bl&#225;k%20_v&#233;gleg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VIREND&#368;_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ztalrol_2017_11_30\2018\TERV%202018\Els&#337;%20olvasatra\2018_k&#246;lts&#233;gvet&#233;s_test&#252;leti%2001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1.sz.mell"/>
      <sheetName val="KV_12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ELLENŐRZÉS_KV"/>
      <sheetName val="Munka1"/>
      <sheetName val="KV_10.sz.mel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sz. melléklet"/>
      <sheetName val="9.1. sz. mell"/>
      <sheetName val="9.1.1. sz. mell "/>
      <sheetName val="9.1.2. sz. mell "/>
      <sheetName val="9.2. sz. mell"/>
      <sheetName val="9.2.1. sz. mell"/>
      <sheetName val="9.3. sz. mell"/>
      <sheetName val="9.3.1. sz. mell"/>
      <sheetName val="9.4. sz. mell "/>
      <sheetName val="10.sz.mell"/>
      <sheetName val="1. sz tájékoztató t."/>
      <sheetName val="2. sz tájékoztató t"/>
      <sheetName val="3. sz tájékoztató t."/>
      <sheetName val="4.sz tájékoztató t."/>
      <sheetName val="5.sz.tájékoztató t"/>
      <sheetName val="6.sz tájékoztató t."/>
      <sheetName val="7. sz tájékoztató t."/>
      <sheetName val="8.sz.tájékoztató t."/>
      <sheetName val="9.sz.tájékoztató t."/>
      <sheetName val="Munka1"/>
    </sheetNames>
    <sheetDataSet>
      <sheetData sheetId="23">
        <row r="2">
          <cell r="D2" t="str">
            <v>Forintban!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1.sz.mell"/>
      <sheetName val="KV_12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ELLENŐRZÉS_KV"/>
      <sheetName val="Munka1"/>
      <sheetName val="KV_10.sz.mel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a.sz.mell.  "/>
      <sheetName val="4a.sz.mell."/>
      <sheetName val="5.sz.mell."/>
      <sheetName val="6.sz.mell."/>
      <sheetName val="7.sz.mell."/>
      <sheetName val="8.sz. melléklet"/>
      <sheetName val="9.1. sz. mell"/>
      <sheetName val="9.1.1. sz. mell "/>
      <sheetName val="9.1.2. sz. mell "/>
      <sheetName val="9.2. sz. mell"/>
      <sheetName val="9.2.3. sz. mell"/>
      <sheetName val="9.3. sz. mell"/>
      <sheetName val="9.3.1. sz. mell"/>
      <sheetName val="9.4. sz. mell "/>
      <sheetName val="10.sz.mell"/>
      <sheetName val="1. sz tájékoztató t."/>
      <sheetName val="2.a sz tájékoztató t"/>
      <sheetName val="3.a. sz tájékoztató t."/>
      <sheetName val="4.sz tájékoztató t."/>
      <sheetName val="5.sz.tájékoztató t"/>
      <sheetName val="6.sz tájékoztató t."/>
      <sheetName val="7. sz tájékoztató t."/>
      <sheetName val="8.sz.tájékoztató t."/>
      <sheetName val="9.sz.tájékoztató t."/>
    </sheetNames>
    <sheetDataSet>
      <sheetData sheetId="21">
        <row r="2">
          <cell r="E2" t="str">
            <v>Forintban!</v>
          </cell>
        </row>
      </sheetData>
      <sheetData sheetId="22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6"/>
  <sheetViews>
    <sheetView view="pageBreakPreview" zoomScale="90" zoomScaleNormal="90" zoomScaleSheetLayoutView="90" workbookViewId="0" topLeftCell="B88">
      <selection activeCell="E88" sqref="E88"/>
    </sheetView>
  </sheetViews>
  <sheetFormatPr defaultColWidth="9.00390625" defaultRowHeight="12.75"/>
  <cols>
    <col min="1" max="1" width="8.875" style="66" customWidth="1"/>
    <col min="2" max="2" width="66.375" style="66" customWidth="1"/>
    <col min="3" max="3" width="15.875" style="166" customWidth="1"/>
    <col min="4" max="8" width="12.875" style="166" customWidth="1"/>
    <col min="9" max="9" width="15.875" style="166" customWidth="1"/>
    <col min="10" max="16384" width="9.375" style="75" customWidth="1"/>
  </cols>
  <sheetData>
    <row r="1" spans="1:9" ht="15.75" customHeight="1">
      <c r="A1" s="859" t="s">
        <v>2</v>
      </c>
      <c r="B1" s="859"/>
      <c r="C1" s="164"/>
      <c r="D1" s="164"/>
      <c r="E1" s="164"/>
      <c r="F1" s="164"/>
      <c r="G1" s="164"/>
      <c r="H1" s="164"/>
      <c r="I1" s="164"/>
    </row>
    <row r="2" spans="1:9" ht="15.75" customHeight="1" thickBot="1">
      <c r="A2" s="860" t="s">
        <v>85</v>
      </c>
      <c r="B2" s="860"/>
      <c r="C2" s="412"/>
      <c r="D2" s="412"/>
      <c r="E2" s="412"/>
      <c r="F2" s="412"/>
      <c r="G2" s="412"/>
      <c r="H2" s="412"/>
      <c r="I2" s="412" t="s">
        <v>506</v>
      </c>
    </row>
    <row r="3" spans="1:9" ht="37.5" customHeight="1" thickBot="1">
      <c r="A3" s="7" t="s">
        <v>48</v>
      </c>
      <c r="B3" s="126" t="s">
        <v>3</v>
      </c>
      <c r="C3" s="183" t="s">
        <v>581</v>
      </c>
      <c r="D3" s="394" t="s">
        <v>699</v>
      </c>
      <c r="E3" s="394" t="s">
        <v>701</v>
      </c>
      <c r="F3" s="394" t="s">
        <v>708</v>
      </c>
      <c r="G3" s="394" t="s">
        <v>709</v>
      </c>
      <c r="H3" s="394" t="s">
        <v>712</v>
      </c>
      <c r="I3" s="394" t="s">
        <v>700</v>
      </c>
    </row>
    <row r="4" spans="1:9" s="76" customFormat="1" ht="12" customHeight="1" thickBot="1">
      <c r="A4" s="74"/>
      <c r="B4" s="125" t="s">
        <v>372</v>
      </c>
      <c r="C4" s="255" t="s">
        <v>373</v>
      </c>
      <c r="D4" s="255" t="s">
        <v>374</v>
      </c>
      <c r="E4" s="255" t="s">
        <v>375</v>
      </c>
      <c r="F4" s="255" t="s">
        <v>604</v>
      </c>
      <c r="G4" s="255" t="s">
        <v>559</v>
      </c>
      <c r="H4" s="255" t="s">
        <v>653</v>
      </c>
      <c r="I4" s="255" t="s">
        <v>711</v>
      </c>
    </row>
    <row r="5" spans="1:9" s="77" customFormat="1" ht="12" customHeight="1" thickBot="1">
      <c r="A5" s="9" t="s">
        <v>4</v>
      </c>
      <c r="B5" s="133" t="s">
        <v>144</v>
      </c>
      <c r="C5" s="243">
        <f aca="true" t="shared" si="0" ref="C5:I5">+C6+C7+C8+C9+C10+C11</f>
        <v>856264264</v>
      </c>
      <c r="D5" s="243">
        <f t="shared" si="0"/>
        <v>0</v>
      </c>
      <c r="E5" s="243">
        <f t="shared" si="0"/>
        <v>0</v>
      </c>
      <c r="F5" s="243">
        <f t="shared" si="0"/>
        <v>72937282</v>
      </c>
      <c r="G5" s="243">
        <f t="shared" si="0"/>
        <v>63297262</v>
      </c>
      <c r="H5" s="243">
        <f>+H6+H7+H8+H9+H10+H11</f>
        <v>4400451</v>
      </c>
      <c r="I5" s="243">
        <f t="shared" si="0"/>
        <v>996899259</v>
      </c>
    </row>
    <row r="6" spans="1:9" s="77" customFormat="1" ht="12" customHeight="1">
      <c r="A6" s="144" t="s">
        <v>60</v>
      </c>
      <c r="B6" s="134" t="s">
        <v>145</v>
      </c>
      <c r="C6" s="193">
        <v>230223215</v>
      </c>
      <c r="D6" s="193"/>
      <c r="E6" s="193"/>
      <c r="F6" s="193">
        <v>8739360</v>
      </c>
      <c r="G6" s="193"/>
      <c r="H6" s="193"/>
      <c r="I6" s="560">
        <f aca="true" t="shared" si="1" ref="I6:I11">SUM(C6:G6)</f>
        <v>238962575</v>
      </c>
    </row>
    <row r="7" spans="1:9" s="77" customFormat="1" ht="12" customHeight="1">
      <c r="A7" s="145" t="s">
        <v>61</v>
      </c>
      <c r="B7" s="135" t="s">
        <v>146</v>
      </c>
      <c r="C7" s="444">
        <v>299190726</v>
      </c>
      <c r="D7" s="444"/>
      <c r="E7" s="444"/>
      <c r="F7" s="444">
        <v>36937996</v>
      </c>
      <c r="G7" s="444"/>
      <c r="H7" s="444">
        <v>6887279</v>
      </c>
      <c r="I7" s="560">
        <f>SUM(C7:H7)</f>
        <v>343016001</v>
      </c>
    </row>
    <row r="8" spans="1:9" s="77" customFormat="1" ht="12" customHeight="1">
      <c r="A8" s="145" t="s">
        <v>62</v>
      </c>
      <c r="B8" s="135" t="s">
        <v>401</v>
      </c>
      <c r="C8" s="189">
        <v>131489673</v>
      </c>
      <c r="D8" s="189"/>
      <c r="E8" s="189"/>
      <c r="F8" s="189">
        <v>26395926</v>
      </c>
      <c r="G8" s="189"/>
      <c r="H8" s="189">
        <v>-2486828</v>
      </c>
      <c r="I8" s="560">
        <f>SUM(C8:H8)</f>
        <v>155398771</v>
      </c>
    </row>
    <row r="9" spans="1:9" s="77" customFormat="1" ht="12" customHeight="1">
      <c r="A9" s="145" t="s">
        <v>63</v>
      </c>
      <c r="B9" s="135" t="s">
        <v>147</v>
      </c>
      <c r="C9" s="189">
        <v>24184519</v>
      </c>
      <c r="D9" s="189"/>
      <c r="E9" s="189"/>
      <c r="F9" s="189">
        <v>864000</v>
      </c>
      <c r="G9" s="189"/>
      <c r="H9" s="189"/>
      <c r="I9" s="560">
        <f t="shared" si="1"/>
        <v>25048519</v>
      </c>
    </row>
    <row r="10" spans="1:9" s="77" customFormat="1" ht="12" customHeight="1">
      <c r="A10" s="145" t="s">
        <v>82</v>
      </c>
      <c r="B10" s="136" t="s">
        <v>318</v>
      </c>
      <c r="C10" s="188">
        <v>171176131</v>
      </c>
      <c r="D10" s="188"/>
      <c r="E10" s="188"/>
      <c r="F10" s="188"/>
      <c r="G10" s="188"/>
      <c r="H10" s="188"/>
      <c r="I10" s="560">
        <f t="shared" si="1"/>
        <v>171176131</v>
      </c>
    </row>
    <row r="11" spans="1:9" s="77" customFormat="1" ht="12" customHeight="1" thickBot="1">
      <c r="A11" s="146" t="s">
        <v>64</v>
      </c>
      <c r="B11" s="137" t="s">
        <v>319</v>
      </c>
      <c r="C11" s="288"/>
      <c r="D11" s="288"/>
      <c r="E11" s="288"/>
      <c r="F11" s="288"/>
      <c r="G11" s="288">
        <v>63297262</v>
      </c>
      <c r="H11" s="288"/>
      <c r="I11" s="560">
        <f t="shared" si="1"/>
        <v>63297262</v>
      </c>
    </row>
    <row r="12" spans="1:9" s="77" customFormat="1" ht="12" customHeight="1" thickBot="1">
      <c r="A12" s="9" t="s">
        <v>5</v>
      </c>
      <c r="B12" s="138" t="s">
        <v>148</v>
      </c>
      <c r="C12" s="243">
        <f aca="true" t="shared" si="2" ref="C12:I12">+C13+C14+C15+C16+C17</f>
        <v>61950000</v>
      </c>
      <c r="D12" s="243">
        <f t="shared" si="2"/>
        <v>0</v>
      </c>
      <c r="E12" s="243">
        <f t="shared" si="2"/>
        <v>0</v>
      </c>
      <c r="F12" s="243">
        <f t="shared" si="2"/>
        <v>0</v>
      </c>
      <c r="G12" s="243">
        <f t="shared" si="2"/>
        <v>0</v>
      </c>
      <c r="H12" s="243">
        <f>+H13+H14+H15+H16+H17</f>
        <v>0</v>
      </c>
      <c r="I12" s="243">
        <f t="shared" si="2"/>
        <v>61950000</v>
      </c>
    </row>
    <row r="13" spans="1:9" s="77" customFormat="1" ht="12" customHeight="1">
      <c r="A13" s="144" t="s">
        <v>66</v>
      </c>
      <c r="B13" s="134" t="s">
        <v>149</v>
      </c>
      <c r="C13" s="193"/>
      <c r="D13" s="193"/>
      <c r="E13" s="193"/>
      <c r="F13" s="193"/>
      <c r="G13" s="193"/>
      <c r="H13" s="193"/>
      <c r="I13" s="193"/>
    </row>
    <row r="14" spans="1:9" s="77" customFormat="1" ht="12" customHeight="1">
      <c r="A14" s="145" t="s">
        <v>67</v>
      </c>
      <c r="B14" s="150" t="s">
        <v>713</v>
      </c>
      <c r="C14" s="224"/>
      <c r="D14" s="224"/>
      <c r="E14" s="224"/>
      <c r="F14" s="224"/>
      <c r="G14" s="224"/>
      <c r="H14" s="224"/>
      <c r="I14" s="224"/>
    </row>
    <row r="15" spans="1:9" s="77" customFormat="1" ht="12" customHeight="1">
      <c r="A15" s="145" t="s">
        <v>68</v>
      </c>
      <c r="B15" s="150" t="s">
        <v>713</v>
      </c>
      <c r="C15" s="195"/>
      <c r="D15" s="195"/>
      <c r="E15" s="195"/>
      <c r="F15" s="195"/>
      <c r="G15" s="195"/>
      <c r="H15" s="195"/>
      <c r="I15" s="195"/>
    </row>
    <row r="16" spans="1:9" s="77" customFormat="1" ht="12" customHeight="1">
      <c r="A16" s="145" t="s">
        <v>69</v>
      </c>
      <c r="B16" s="392" t="s">
        <v>578</v>
      </c>
      <c r="C16" s="189"/>
      <c r="D16" s="189"/>
      <c r="E16" s="189"/>
      <c r="F16" s="189"/>
      <c r="G16" s="189"/>
      <c r="H16" s="189"/>
      <c r="I16" s="189"/>
    </row>
    <row r="17" spans="1:9" s="77" customFormat="1" ht="12" customHeight="1">
      <c r="A17" s="145" t="s">
        <v>70</v>
      </c>
      <c r="B17" s="135" t="s">
        <v>151</v>
      </c>
      <c r="C17" s="188">
        <v>61950000</v>
      </c>
      <c r="D17" s="188"/>
      <c r="E17" s="188"/>
      <c r="F17" s="188"/>
      <c r="G17" s="188"/>
      <c r="H17" s="188"/>
      <c r="I17" s="560">
        <f>SUM(C17:G17)</f>
        <v>61950000</v>
      </c>
    </row>
    <row r="18" spans="1:9" s="77" customFormat="1" ht="12" customHeight="1" thickBot="1">
      <c r="A18" s="146" t="s">
        <v>76</v>
      </c>
      <c r="B18" s="137" t="s">
        <v>152</v>
      </c>
      <c r="C18" s="190"/>
      <c r="D18" s="190"/>
      <c r="E18" s="190"/>
      <c r="F18" s="190"/>
      <c r="G18" s="190"/>
      <c r="H18" s="190"/>
      <c r="I18" s="190"/>
    </row>
    <row r="19" spans="1:9" s="77" customFormat="1" ht="12" customHeight="1" thickBot="1">
      <c r="A19" s="9" t="s">
        <v>6</v>
      </c>
      <c r="B19" s="133" t="s">
        <v>153</v>
      </c>
      <c r="C19" s="243">
        <f aca="true" t="shared" si="3" ref="C19:I19">+C20+C21+C22+C23+C24</f>
        <v>0</v>
      </c>
      <c r="D19" s="243">
        <f t="shared" si="3"/>
        <v>0</v>
      </c>
      <c r="E19" s="243">
        <f t="shared" si="3"/>
        <v>305233490</v>
      </c>
      <c r="F19" s="243">
        <f t="shared" si="3"/>
        <v>0</v>
      </c>
      <c r="G19" s="243">
        <f t="shared" si="3"/>
        <v>103788315</v>
      </c>
      <c r="H19" s="243">
        <f>+H20+H21+H22+H23+H24</f>
        <v>110834000</v>
      </c>
      <c r="I19" s="243">
        <f t="shared" si="3"/>
        <v>519855805</v>
      </c>
    </row>
    <row r="20" spans="1:9" s="77" customFormat="1" ht="12" customHeight="1">
      <c r="A20" s="144" t="s">
        <v>49</v>
      </c>
      <c r="B20" s="134" t="s">
        <v>154</v>
      </c>
      <c r="C20" s="319"/>
      <c r="D20" s="319"/>
      <c r="E20" s="319"/>
      <c r="F20" s="319"/>
      <c r="G20" s="319"/>
      <c r="H20" s="319"/>
      <c r="I20" s="319"/>
    </row>
    <row r="21" spans="1:9" s="77" customFormat="1" ht="12" customHeight="1">
      <c r="A21" s="145" t="s">
        <v>50</v>
      </c>
      <c r="B21" s="135" t="s">
        <v>155</v>
      </c>
      <c r="C21" s="189"/>
      <c r="D21" s="189"/>
      <c r="E21" s="189"/>
      <c r="F21" s="189"/>
      <c r="G21" s="189"/>
      <c r="H21" s="189"/>
      <c r="I21" s="189"/>
    </row>
    <row r="22" spans="1:9" s="77" customFormat="1" ht="12" customHeight="1">
      <c r="A22" s="145" t="s">
        <v>51</v>
      </c>
      <c r="B22" s="135" t="s">
        <v>313</v>
      </c>
      <c r="C22" s="189"/>
      <c r="D22" s="189"/>
      <c r="E22" s="189"/>
      <c r="F22" s="189"/>
      <c r="G22" s="189"/>
      <c r="H22" s="189"/>
      <c r="I22" s="189"/>
    </row>
    <row r="23" spans="1:9" s="77" customFormat="1" ht="12" customHeight="1">
      <c r="A23" s="145" t="s">
        <v>52</v>
      </c>
      <c r="B23" s="135" t="s">
        <v>314</v>
      </c>
      <c r="C23" s="189"/>
      <c r="D23" s="189"/>
      <c r="E23" s="189"/>
      <c r="F23" s="189"/>
      <c r="G23" s="189"/>
      <c r="H23" s="189"/>
      <c r="I23" s="189"/>
    </row>
    <row r="24" spans="1:9" s="77" customFormat="1" ht="12" customHeight="1">
      <c r="A24" s="145" t="s">
        <v>94</v>
      </c>
      <c r="B24" s="135" t="s">
        <v>156</v>
      </c>
      <c r="C24" s="189"/>
      <c r="D24" s="189"/>
      <c r="E24" s="189">
        <v>305233490</v>
      </c>
      <c r="F24" s="189"/>
      <c r="G24" s="189">
        <v>103788315</v>
      </c>
      <c r="H24" s="189">
        <v>110834000</v>
      </c>
      <c r="I24" s="560">
        <f>SUM(C24:H24)</f>
        <v>519855805</v>
      </c>
    </row>
    <row r="25" spans="1:9" s="77" customFormat="1" ht="12" customHeight="1" thickBot="1">
      <c r="A25" s="146" t="s">
        <v>95</v>
      </c>
      <c r="B25" s="139" t="s">
        <v>157</v>
      </c>
      <c r="C25" s="194"/>
      <c r="D25" s="194"/>
      <c r="E25" s="194"/>
      <c r="F25" s="194"/>
      <c r="G25" s="194"/>
      <c r="H25" s="194"/>
      <c r="I25" s="194"/>
    </row>
    <row r="26" spans="1:9" s="77" customFormat="1" ht="12" customHeight="1" thickBot="1">
      <c r="A26" s="9" t="s">
        <v>96</v>
      </c>
      <c r="B26" s="133" t="s">
        <v>402</v>
      </c>
      <c r="C26" s="258">
        <f aca="true" t="shared" si="4" ref="C26:I26">SUM(C27:C33)</f>
        <v>536000000</v>
      </c>
      <c r="D26" s="258">
        <f t="shared" si="4"/>
        <v>0</v>
      </c>
      <c r="E26" s="258">
        <f t="shared" si="4"/>
        <v>0</v>
      </c>
      <c r="F26" s="258">
        <f t="shared" si="4"/>
        <v>0</v>
      </c>
      <c r="G26" s="258">
        <f t="shared" si="4"/>
        <v>157244000</v>
      </c>
      <c r="H26" s="258">
        <f>SUM(H27:H33)</f>
        <v>0</v>
      </c>
      <c r="I26" s="258">
        <f t="shared" si="4"/>
        <v>693244000</v>
      </c>
    </row>
    <row r="27" spans="1:9" s="77" customFormat="1" ht="12" customHeight="1">
      <c r="A27" s="144" t="s">
        <v>158</v>
      </c>
      <c r="B27" s="134" t="s">
        <v>406</v>
      </c>
      <c r="C27" s="193">
        <v>23000000</v>
      </c>
      <c r="D27" s="193"/>
      <c r="E27" s="193"/>
      <c r="F27" s="193"/>
      <c r="G27" s="193"/>
      <c r="H27" s="193"/>
      <c r="I27" s="193">
        <v>23000000</v>
      </c>
    </row>
    <row r="28" spans="1:9" s="77" customFormat="1" ht="12" customHeight="1">
      <c r="A28" s="145" t="s">
        <v>159</v>
      </c>
      <c r="B28" s="135" t="s">
        <v>414</v>
      </c>
      <c r="C28" s="189">
        <v>31000000</v>
      </c>
      <c r="D28" s="189"/>
      <c r="E28" s="189"/>
      <c r="F28" s="189"/>
      <c r="G28" s="189"/>
      <c r="H28" s="189"/>
      <c r="I28" s="189">
        <v>31000000</v>
      </c>
    </row>
    <row r="29" spans="1:9" s="77" customFormat="1" ht="12" customHeight="1">
      <c r="A29" s="145" t="s">
        <v>160</v>
      </c>
      <c r="B29" s="135" t="s">
        <v>407</v>
      </c>
      <c r="C29" s="189">
        <v>480000000</v>
      </c>
      <c r="D29" s="189"/>
      <c r="E29" s="189"/>
      <c r="F29" s="189"/>
      <c r="G29" s="189">
        <v>157244000</v>
      </c>
      <c r="H29" s="189"/>
      <c r="I29" s="560">
        <f>SUM(C29:G29)</f>
        <v>637244000</v>
      </c>
    </row>
    <row r="30" spans="1:9" s="77" customFormat="1" ht="12" customHeight="1">
      <c r="A30" s="145" t="s">
        <v>161</v>
      </c>
      <c r="B30" s="135" t="s">
        <v>408</v>
      </c>
      <c r="C30" s="288">
        <v>1000000</v>
      </c>
      <c r="D30" s="288"/>
      <c r="E30" s="288"/>
      <c r="F30" s="288"/>
      <c r="G30" s="288"/>
      <c r="H30" s="288"/>
      <c r="I30" s="288">
        <v>1000000</v>
      </c>
    </row>
    <row r="31" spans="1:9" s="77" customFormat="1" ht="12" customHeight="1">
      <c r="A31" s="145" t="s">
        <v>403</v>
      </c>
      <c r="B31" s="135" t="s">
        <v>162</v>
      </c>
      <c r="C31" s="189"/>
      <c r="D31" s="189"/>
      <c r="E31" s="189"/>
      <c r="F31" s="189"/>
      <c r="G31" s="189"/>
      <c r="H31" s="189"/>
      <c r="I31" s="189"/>
    </row>
    <row r="32" spans="1:9" s="77" customFormat="1" ht="12" customHeight="1">
      <c r="A32" s="145" t="s">
        <v>404</v>
      </c>
      <c r="B32" s="135" t="s">
        <v>163</v>
      </c>
      <c r="C32" s="189"/>
      <c r="D32" s="189"/>
      <c r="E32" s="189"/>
      <c r="F32" s="189"/>
      <c r="G32" s="189"/>
      <c r="H32" s="189"/>
      <c r="I32" s="189"/>
    </row>
    <row r="33" spans="1:9" s="77" customFormat="1" ht="12" customHeight="1" thickBot="1">
      <c r="A33" s="146" t="s">
        <v>405</v>
      </c>
      <c r="B33" s="140" t="s">
        <v>164</v>
      </c>
      <c r="C33" s="190">
        <v>1000000</v>
      </c>
      <c r="D33" s="190"/>
      <c r="E33" s="190"/>
      <c r="F33" s="190"/>
      <c r="G33" s="190"/>
      <c r="H33" s="190"/>
      <c r="I33" s="190">
        <v>1000000</v>
      </c>
    </row>
    <row r="34" spans="1:9" s="77" customFormat="1" ht="12" customHeight="1" thickBot="1">
      <c r="A34" s="9" t="s">
        <v>8</v>
      </c>
      <c r="B34" s="133" t="s">
        <v>320</v>
      </c>
      <c r="C34" s="243">
        <f aca="true" t="shared" si="5" ref="C34:I34">SUM(C35:C45)</f>
        <v>204771200</v>
      </c>
      <c r="D34" s="243">
        <f t="shared" si="5"/>
        <v>0</v>
      </c>
      <c r="E34" s="243">
        <f t="shared" si="5"/>
        <v>2590000</v>
      </c>
      <c r="F34" s="243">
        <f t="shared" si="5"/>
        <v>2641000</v>
      </c>
      <c r="G34" s="243">
        <f t="shared" si="5"/>
        <v>13421000</v>
      </c>
      <c r="H34" s="243">
        <f>SUM(H35:H45)</f>
        <v>1633000</v>
      </c>
      <c r="I34" s="243">
        <f t="shared" si="5"/>
        <v>225056200</v>
      </c>
    </row>
    <row r="35" spans="1:9" s="77" customFormat="1" ht="12" customHeight="1">
      <c r="A35" s="144" t="s">
        <v>53</v>
      </c>
      <c r="B35" s="134" t="s">
        <v>167</v>
      </c>
      <c r="C35" s="319"/>
      <c r="D35" s="319"/>
      <c r="E35" s="319"/>
      <c r="F35" s="319"/>
      <c r="G35" s="319"/>
      <c r="H35" s="319"/>
      <c r="I35" s="319"/>
    </row>
    <row r="36" spans="1:9" s="77" customFormat="1" ht="12" customHeight="1">
      <c r="A36" s="145" t="s">
        <v>54</v>
      </c>
      <c r="B36" s="135" t="s">
        <v>168</v>
      </c>
      <c r="C36" s="188">
        <v>42700000</v>
      </c>
      <c r="D36" s="188"/>
      <c r="E36" s="188"/>
      <c r="F36" s="188"/>
      <c r="G36" s="188">
        <v>11717000</v>
      </c>
      <c r="H36" s="188"/>
      <c r="I36" s="560">
        <f>SUM(C36:G36)</f>
        <v>54417000</v>
      </c>
    </row>
    <row r="37" spans="1:9" s="77" customFormat="1" ht="12" customHeight="1">
      <c r="A37" s="145" t="s">
        <v>55</v>
      </c>
      <c r="B37" s="135" t="s">
        <v>169</v>
      </c>
      <c r="C37" s="188">
        <v>37518000</v>
      </c>
      <c r="D37" s="188"/>
      <c r="E37" s="188"/>
      <c r="F37" s="188"/>
      <c r="G37" s="188"/>
      <c r="H37" s="188"/>
      <c r="I37" s="188">
        <v>37518000</v>
      </c>
    </row>
    <row r="38" spans="1:9" s="77" customFormat="1" ht="12" customHeight="1">
      <c r="A38" s="145" t="s">
        <v>98</v>
      </c>
      <c r="B38" s="135" t="s">
        <v>170</v>
      </c>
      <c r="C38" s="188">
        <v>44000000</v>
      </c>
      <c r="D38" s="188"/>
      <c r="E38" s="188"/>
      <c r="F38" s="188"/>
      <c r="G38" s="188"/>
      <c r="H38" s="188"/>
      <c r="I38" s="188">
        <v>44000000</v>
      </c>
    </row>
    <row r="39" spans="1:9" s="77" customFormat="1" ht="12" customHeight="1">
      <c r="A39" s="145" t="s">
        <v>99</v>
      </c>
      <c r="B39" s="135" t="s">
        <v>171</v>
      </c>
      <c r="C39" s="188">
        <v>33625600</v>
      </c>
      <c r="D39" s="188"/>
      <c r="E39" s="188"/>
      <c r="F39" s="188"/>
      <c r="G39" s="188"/>
      <c r="H39" s="188"/>
      <c r="I39" s="188">
        <v>33625600</v>
      </c>
    </row>
    <row r="40" spans="1:9" s="77" customFormat="1" ht="12" customHeight="1">
      <c r="A40" s="145" t="s">
        <v>100</v>
      </c>
      <c r="B40" s="135" t="s">
        <v>172</v>
      </c>
      <c r="C40" s="188">
        <v>41267600</v>
      </c>
      <c r="D40" s="188"/>
      <c r="E40" s="188"/>
      <c r="F40" s="188"/>
      <c r="G40" s="188"/>
      <c r="H40" s="188"/>
      <c r="I40" s="188">
        <v>41267600</v>
      </c>
    </row>
    <row r="41" spans="1:9" s="77" customFormat="1" ht="12" customHeight="1">
      <c r="A41" s="145" t="s">
        <v>101</v>
      </c>
      <c r="B41" s="135" t="s">
        <v>173</v>
      </c>
      <c r="C41" s="432"/>
      <c r="D41" s="432"/>
      <c r="E41" s="432">
        <v>2590000</v>
      </c>
      <c r="F41" s="432">
        <v>2641000</v>
      </c>
      <c r="G41" s="432">
        <v>1704000</v>
      </c>
      <c r="H41" s="432">
        <v>1633000</v>
      </c>
      <c r="I41" s="560">
        <f>SUM(C41:H41)</f>
        <v>8568000</v>
      </c>
    </row>
    <row r="42" spans="1:9" s="77" customFormat="1" ht="12" customHeight="1">
      <c r="A42" s="145" t="s">
        <v>102</v>
      </c>
      <c r="B42" s="135" t="s">
        <v>409</v>
      </c>
      <c r="C42" s="433"/>
      <c r="D42" s="433"/>
      <c r="E42" s="433"/>
      <c r="F42" s="433"/>
      <c r="G42" s="433"/>
      <c r="H42" s="433"/>
      <c r="I42" s="433"/>
    </row>
    <row r="43" spans="1:9" s="77" customFormat="1" ht="12" customHeight="1">
      <c r="A43" s="145" t="s">
        <v>165</v>
      </c>
      <c r="B43" s="135" t="s">
        <v>175</v>
      </c>
      <c r="C43" s="434"/>
      <c r="D43" s="434"/>
      <c r="E43" s="434"/>
      <c r="F43" s="434"/>
      <c r="G43" s="434"/>
      <c r="H43" s="434"/>
      <c r="I43" s="434"/>
    </row>
    <row r="44" spans="1:9" s="77" customFormat="1" ht="12" customHeight="1">
      <c r="A44" s="146" t="s">
        <v>166</v>
      </c>
      <c r="B44" s="139" t="s">
        <v>322</v>
      </c>
      <c r="C44" s="434"/>
      <c r="D44" s="434"/>
      <c r="E44" s="434"/>
      <c r="F44" s="434"/>
      <c r="G44" s="434"/>
      <c r="H44" s="434"/>
      <c r="I44" s="434"/>
    </row>
    <row r="45" spans="1:9" s="77" customFormat="1" ht="12" customHeight="1" thickBot="1">
      <c r="A45" s="146" t="s">
        <v>321</v>
      </c>
      <c r="B45" s="137" t="s">
        <v>176</v>
      </c>
      <c r="C45" s="431">
        <v>5660000</v>
      </c>
      <c r="D45" s="431"/>
      <c r="E45" s="431"/>
      <c r="F45" s="431"/>
      <c r="G45" s="431"/>
      <c r="H45" s="431"/>
      <c r="I45" s="431">
        <v>5660000</v>
      </c>
    </row>
    <row r="46" spans="1:9" s="77" customFormat="1" ht="12" customHeight="1" thickBot="1">
      <c r="A46" s="9" t="s">
        <v>9</v>
      </c>
      <c r="B46" s="133" t="s">
        <v>177</v>
      </c>
      <c r="C46" s="260">
        <f aca="true" t="shared" si="6" ref="C46:I46">SUM(C47:C51)</f>
        <v>10000000</v>
      </c>
      <c r="D46" s="260">
        <f t="shared" si="6"/>
        <v>0</v>
      </c>
      <c r="E46" s="260">
        <f t="shared" si="6"/>
        <v>25879768</v>
      </c>
      <c r="F46" s="260">
        <f t="shared" si="6"/>
        <v>0</v>
      </c>
      <c r="G46" s="260">
        <f t="shared" si="6"/>
        <v>2310000</v>
      </c>
      <c r="H46" s="260">
        <f>SUM(H47:H51)</f>
        <v>0</v>
      </c>
      <c r="I46" s="260">
        <f t="shared" si="6"/>
        <v>38189768</v>
      </c>
    </row>
    <row r="47" spans="1:9" s="77" customFormat="1" ht="12" customHeight="1">
      <c r="A47" s="144" t="s">
        <v>56</v>
      </c>
      <c r="B47" s="134" t="s">
        <v>181</v>
      </c>
      <c r="C47" s="319"/>
      <c r="D47" s="319"/>
      <c r="E47" s="319"/>
      <c r="F47" s="319"/>
      <c r="G47" s="319"/>
      <c r="H47" s="319"/>
      <c r="I47" s="319"/>
    </row>
    <row r="48" spans="1:9" s="77" customFormat="1" ht="12" customHeight="1">
      <c r="A48" s="145" t="s">
        <v>57</v>
      </c>
      <c r="B48" s="135" t="s">
        <v>182</v>
      </c>
      <c r="C48" s="189">
        <v>10000000</v>
      </c>
      <c r="D48" s="189"/>
      <c r="E48" s="189"/>
      <c r="F48" s="189"/>
      <c r="G48" s="189">
        <v>2310000</v>
      </c>
      <c r="H48" s="189"/>
      <c r="I48" s="560">
        <f>SUM(C48:G48)</f>
        <v>12310000</v>
      </c>
    </row>
    <row r="49" spans="1:9" s="77" customFormat="1" ht="12" customHeight="1">
      <c r="A49" s="145" t="s">
        <v>178</v>
      </c>
      <c r="B49" s="135" t="s">
        <v>183</v>
      </c>
      <c r="C49" s="189"/>
      <c r="D49" s="189"/>
      <c r="E49" s="189"/>
      <c r="F49" s="189"/>
      <c r="G49" s="189"/>
      <c r="H49" s="189"/>
      <c r="I49" s="189"/>
    </row>
    <row r="50" spans="1:9" s="77" customFormat="1" ht="12" customHeight="1">
      <c r="A50" s="145" t="s">
        <v>179</v>
      </c>
      <c r="B50" s="135" t="s">
        <v>184</v>
      </c>
      <c r="C50" s="189"/>
      <c r="D50" s="189"/>
      <c r="E50" s="189"/>
      <c r="F50" s="189"/>
      <c r="G50" s="189"/>
      <c r="H50" s="189"/>
      <c r="I50" s="189"/>
    </row>
    <row r="51" spans="1:9" s="77" customFormat="1" ht="12" customHeight="1" thickBot="1">
      <c r="A51" s="146" t="s">
        <v>180</v>
      </c>
      <c r="B51" s="137" t="s">
        <v>185</v>
      </c>
      <c r="C51" s="194"/>
      <c r="D51" s="194"/>
      <c r="E51" s="194">
        <v>25879768</v>
      </c>
      <c r="F51" s="194"/>
      <c r="G51" s="194"/>
      <c r="H51" s="194"/>
      <c r="I51" s="560">
        <f>SUM(C51:E51)</f>
        <v>25879768</v>
      </c>
    </row>
    <row r="52" spans="1:9" s="77" customFormat="1" ht="12" customHeight="1" thickBot="1">
      <c r="A52" s="9" t="s">
        <v>103</v>
      </c>
      <c r="B52" s="133" t="s">
        <v>186</v>
      </c>
      <c r="C52" s="260">
        <f aca="true" t="shared" si="7" ref="C52:I52">SUM(C53:C55)</f>
        <v>30000</v>
      </c>
      <c r="D52" s="260">
        <f t="shared" si="7"/>
        <v>0</v>
      </c>
      <c r="E52" s="260">
        <f t="shared" si="7"/>
        <v>0</v>
      </c>
      <c r="F52" s="260">
        <f t="shared" si="7"/>
        <v>0</v>
      </c>
      <c r="G52" s="260">
        <f t="shared" si="7"/>
        <v>0</v>
      </c>
      <c r="H52" s="260">
        <f>SUM(H53:H55)</f>
        <v>0</v>
      </c>
      <c r="I52" s="260">
        <f t="shared" si="7"/>
        <v>30000</v>
      </c>
    </row>
    <row r="53" spans="1:9" s="77" customFormat="1" ht="12" customHeight="1">
      <c r="A53" s="144" t="s">
        <v>58</v>
      </c>
      <c r="B53" s="134" t="s">
        <v>187</v>
      </c>
      <c r="C53" s="193"/>
      <c r="D53" s="193"/>
      <c r="E53" s="193"/>
      <c r="F53" s="193"/>
      <c r="G53" s="193"/>
      <c r="H53" s="193"/>
      <c r="I53" s="193"/>
    </row>
    <row r="54" spans="1:9" s="77" customFormat="1" ht="12" customHeight="1">
      <c r="A54" s="145" t="s">
        <v>59</v>
      </c>
      <c r="B54" s="135" t="s">
        <v>315</v>
      </c>
      <c r="C54" s="189"/>
      <c r="D54" s="189"/>
      <c r="E54" s="189"/>
      <c r="F54" s="189"/>
      <c r="G54" s="189"/>
      <c r="H54" s="189"/>
      <c r="I54" s="189"/>
    </row>
    <row r="55" spans="1:9" s="77" customFormat="1" ht="12" customHeight="1">
      <c r="A55" s="145" t="s">
        <v>190</v>
      </c>
      <c r="B55" s="135" t="s">
        <v>188</v>
      </c>
      <c r="C55" s="261">
        <v>30000</v>
      </c>
      <c r="D55" s="261"/>
      <c r="E55" s="261"/>
      <c r="F55" s="261"/>
      <c r="G55" s="261"/>
      <c r="H55" s="261"/>
      <c r="I55" s="261">
        <v>30000</v>
      </c>
    </row>
    <row r="56" spans="1:9" s="77" customFormat="1" ht="12" customHeight="1" thickBot="1">
      <c r="A56" s="146" t="s">
        <v>191</v>
      </c>
      <c r="B56" s="137" t="s">
        <v>189</v>
      </c>
      <c r="C56" s="190"/>
      <c r="D56" s="190"/>
      <c r="E56" s="190"/>
      <c r="F56" s="190"/>
      <c r="G56" s="190"/>
      <c r="H56" s="190"/>
      <c r="I56" s="190"/>
    </row>
    <row r="57" spans="1:9" s="77" customFormat="1" ht="12" customHeight="1" thickBot="1">
      <c r="A57" s="9" t="s">
        <v>11</v>
      </c>
      <c r="B57" s="138" t="s">
        <v>192</v>
      </c>
      <c r="C57" s="260">
        <f aca="true" t="shared" si="8" ref="C57:I57">SUM(C58:C60)</f>
        <v>0</v>
      </c>
      <c r="D57" s="260">
        <f t="shared" si="8"/>
        <v>0</v>
      </c>
      <c r="E57" s="260">
        <f t="shared" si="8"/>
        <v>0</v>
      </c>
      <c r="F57" s="260">
        <f t="shared" si="8"/>
        <v>0</v>
      </c>
      <c r="G57" s="260">
        <f t="shared" si="8"/>
        <v>0</v>
      </c>
      <c r="H57" s="260">
        <f>SUM(H58:H60)</f>
        <v>0</v>
      </c>
      <c r="I57" s="260">
        <f t="shared" si="8"/>
        <v>0</v>
      </c>
    </row>
    <row r="58" spans="1:9" s="77" customFormat="1" ht="12" customHeight="1">
      <c r="A58" s="144" t="s">
        <v>104</v>
      </c>
      <c r="B58" s="134" t="s">
        <v>194</v>
      </c>
      <c r="C58" s="193"/>
      <c r="D58" s="193"/>
      <c r="E58" s="193"/>
      <c r="F58" s="193"/>
      <c r="G58" s="193"/>
      <c r="H58" s="193"/>
      <c r="I58" s="193"/>
    </row>
    <row r="59" spans="1:9" s="77" customFormat="1" ht="12" customHeight="1">
      <c r="A59" s="145" t="s">
        <v>105</v>
      </c>
      <c r="B59" s="135" t="s">
        <v>316</v>
      </c>
      <c r="C59" s="261"/>
      <c r="D59" s="261"/>
      <c r="E59" s="261"/>
      <c r="F59" s="261"/>
      <c r="G59" s="261"/>
      <c r="H59" s="261"/>
      <c r="I59" s="261"/>
    </row>
    <row r="60" spans="1:9" s="77" customFormat="1" ht="12" customHeight="1">
      <c r="A60" s="145" t="s">
        <v>126</v>
      </c>
      <c r="B60" s="135" t="s">
        <v>195</v>
      </c>
      <c r="C60" s="189"/>
      <c r="D60" s="189"/>
      <c r="E60" s="189"/>
      <c r="F60" s="189"/>
      <c r="G60" s="189"/>
      <c r="H60" s="189"/>
      <c r="I60" s="189"/>
    </row>
    <row r="61" spans="1:9" s="77" customFormat="1" ht="12" customHeight="1" thickBot="1">
      <c r="A61" s="146" t="s">
        <v>193</v>
      </c>
      <c r="B61" s="137" t="s">
        <v>196</v>
      </c>
      <c r="C61" s="190"/>
      <c r="D61" s="190"/>
      <c r="E61" s="190"/>
      <c r="F61" s="190"/>
      <c r="G61" s="190"/>
      <c r="H61" s="190"/>
      <c r="I61" s="190"/>
    </row>
    <row r="62" spans="1:9" s="77" customFormat="1" ht="12" customHeight="1" thickBot="1">
      <c r="A62" s="9" t="s">
        <v>362</v>
      </c>
      <c r="B62" s="133" t="s">
        <v>197</v>
      </c>
      <c r="C62" s="258">
        <f aca="true" t="shared" si="9" ref="C62:I62">+C5+C12+C19+C26+C34+C46+C52+C57</f>
        <v>1669015464</v>
      </c>
      <c r="D62" s="258">
        <f t="shared" si="9"/>
        <v>0</v>
      </c>
      <c r="E62" s="258">
        <f t="shared" si="9"/>
        <v>333703258</v>
      </c>
      <c r="F62" s="258">
        <f t="shared" si="9"/>
        <v>75578282</v>
      </c>
      <c r="G62" s="258">
        <f t="shared" si="9"/>
        <v>340060577</v>
      </c>
      <c r="H62" s="258">
        <f>+H5+H12+H19+H26+H34+H46+H52+H57</f>
        <v>116867451</v>
      </c>
      <c r="I62" s="258">
        <f t="shared" si="9"/>
        <v>2535225032</v>
      </c>
    </row>
    <row r="63" spans="1:9" s="77" customFormat="1" ht="12" customHeight="1" thickBot="1">
      <c r="A63" s="33" t="s">
        <v>198</v>
      </c>
      <c r="B63" s="138" t="s">
        <v>199</v>
      </c>
      <c r="C63" s="243"/>
      <c r="D63" s="243"/>
      <c r="E63" s="243"/>
      <c r="F63" s="243"/>
      <c r="G63" s="243"/>
      <c r="H63" s="243"/>
      <c r="I63" s="243"/>
    </row>
    <row r="64" spans="1:9" s="77" customFormat="1" ht="12" customHeight="1">
      <c r="A64" s="144" t="s">
        <v>230</v>
      </c>
      <c r="B64" s="134" t="s">
        <v>200</v>
      </c>
      <c r="C64" s="193"/>
      <c r="D64" s="193"/>
      <c r="E64" s="193"/>
      <c r="F64" s="193"/>
      <c r="G64" s="193"/>
      <c r="H64" s="193"/>
      <c r="I64" s="193"/>
    </row>
    <row r="65" spans="1:9" s="77" customFormat="1" ht="12" customHeight="1">
      <c r="A65" s="145" t="s">
        <v>239</v>
      </c>
      <c r="B65" s="135" t="s">
        <v>201</v>
      </c>
      <c r="C65" s="189"/>
      <c r="D65" s="189"/>
      <c r="E65" s="189"/>
      <c r="F65" s="189"/>
      <c r="G65" s="189"/>
      <c r="H65" s="189"/>
      <c r="I65" s="189"/>
    </row>
    <row r="66" spans="1:9" s="77" customFormat="1" ht="12" customHeight="1" thickBot="1">
      <c r="A66" s="146" t="s">
        <v>240</v>
      </c>
      <c r="B66" s="141" t="s">
        <v>347</v>
      </c>
      <c r="C66" s="189"/>
      <c r="D66" s="189"/>
      <c r="E66" s="189"/>
      <c r="F66" s="189"/>
      <c r="G66" s="189"/>
      <c r="H66" s="189"/>
      <c r="I66" s="189"/>
    </row>
    <row r="67" spans="1:9" s="77" customFormat="1" ht="12" customHeight="1" thickBot="1">
      <c r="A67" s="33" t="s">
        <v>203</v>
      </c>
      <c r="B67" s="138" t="s">
        <v>204</v>
      </c>
      <c r="C67" s="243">
        <f aca="true" t="shared" si="10" ref="C67:I67">SUM(C68:C69)</f>
        <v>0</v>
      </c>
      <c r="D67" s="243">
        <f t="shared" si="10"/>
        <v>0</v>
      </c>
      <c r="E67" s="243">
        <f t="shared" si="10"/>
        <v>0</v>
      </c>
      <c r="F67" s="243">
        <f t="shared" si="10"/>
        <v>0</v>
      </c>
      <c r="G67" s="243">
        <f t="shared" si="10"/>
        <v>0</v>
      </c>
      <c r="H67" s="243">
        <f>SUM(H68:H69)</f>
        <v>0</v>
      </c>
      <c r="I67" s="243">
        <f t="shared" si="10"/>
        <v>0</v>
      </c>
    </row>
    <row r="68" spans="1:9" s="77" customFormat="1" ht="12" customHeight="1" thickBot="1">
      <c r="A68" s="144" t="s">
        <v>83</v>
      </c>
      <c r="B68" s="134" t="s">
        <v>205</v>
      </c>
      <c r="C68" s="189"/>
      <c r="D68" s="189"/>
      <c r="E68" s="243">
        <f>SUM(E69:E70)</f>
        <v>0</v>
      </c>
      <c r="F68" s="189"/>
      <c r="G68" s="189"/>
      <c r="H68" s="189"/>
      <c r="I68" s="189"/>
    </row>
    <row r="69" spans="1:9" s="77" customFormat="1" ht="12" customHeight="1" thickBot="1">
      <c r="A69" s="145" t="s">
        <v>84</v>
      </c>
      <c r="B69" s="135" t="s">
        <v>206</v>
      </c>
      <c r="C69" s="189"/>
      <c r="D69" s="189"/>
      <c r="E69" s="243">
        <f>SUM(E70:E71)</f>
        <v>0</v>
      </c>
      <c r="F69" s="189"/>
      <c r="G69" s="189"/>
      <c r="H69" s="189"/>
      <c r="I69" s="189"/>
    </row>
    <row r="70" spans="1:9" s="77" customFormat="1" ht="12" customHeight="1" thickBot="1">
      <c r="A70" s="145" t="s">
        <v>231</v>
      </c>
      <c r="B70" s="135" t="s">
        <v>207</v>
      </c>
      <c r="C70" s="189"/>
      <c r="D70" s="189"/>
      <c r="E70" s="243">
        <f>SUM(E71:E72)</f>
        <v>0</v>
      </c>
      <c r="F70" s="189"/>
      <c r="G70" s="189"/>
      <c r="H70" s="189"/>
      <c r="I70" s="189"/>
    </row>
    <row r="71" spans="1:9" s="77" customFormat="1" ht="12" customHeight="1" thickBot="1">
      <c r="A71" s="146" t="s">
        <v>232</v>
      </c>
      <c r="B71" s="137" t="s">
        <v>208</v>
      </c>
      <c r="C71" s="190"/>
      <c r="D71" s="190"/>
      <c r="E71" s="243">
        <f>SUM(E72:E73)</f>
        <v>0</v>
      </c>
      <c r="F71" s="190"/>
      <c r="G71" s="190"/>
      <c r="H71" s="190"/>
      <c r="I71" s="190"/>
    </row>
    <row r="72" spans="1:9" s="77" customFormat="1" ht="12" customHeight="1" thickBot="1">
      <c r="A72" s="33" t="s">
        <v>209</v>
      </c>
      <c r="B72" s="138" t="s">
        <v>210</v>
      </c>
      <c r="C72" s="243">
        <f aca="true" t="shared" si="11" ref="C72:I72">SUM(C73:C74)</f>
        <v>500000000</v>
      </c>
      <c r="D72" s="243">
        <f t="shared" si="11"/>
        <v>32632660</v>
      </c>
      <c r="E72" s="243">
        <f t="shared" si="11"/>
        <v>0</v>
      </c>
      <c r="F72" s="243">
        <f t="shared" si="11"/>
        <v>0</v>
      </c>
      <c r="G72" s="243">
        <f t="shared" si="11"/>
        <v>0</v>
      </c>
      <c r="H72" s="243">
        <f>SUM(H73:H74)</f>
        <v>0</v>
      </c>
      <c r="I72" s="243">
        <f t="shared" si="11"/>
        <v>532632660</v>
      </c>
    </row>
    <row r="73" spans="1:9" s="77" customFormat="1" ht="12" customHeight="1">
      <c r="A73" s="144" t="s">
        <v>233</v>
      </c>
      <c r="B73" s="134" t="s">
        <v>211</v>
      </c>
      <c r="C73" s="560">
        <v>500000000</v>
      </c>
      <c r="D73" s="560">
        <v>32632660</v>
      </c>
      <c r="E73" s="560"/>
      <c r="F73" s="560"/>
      <c r="G73" s="560"/>
      <c r="H73" s="560"/>
      <c r="I73" s="560">
        <f>SUM(C73:D73)</f>
        <v>532632660</v>
      </c>
    </row>
    <row r="74" spans="1:9" s="77" customFormat="1" ht="12" customHeight="1" thickBot="1">
      <c r="A74" s="146" t="s">
        <v>234</v>
      </c>
      <c r="B74" s="137" t="s">
        <v>212</v>
      </c>
      <c r="C74" s="194"/>
      <c r="D74" s="194"/>
      <c r="E74" s="194"/>
      <c r="F74" s="194"/>
      <c r="G74" s="194"/>
      <c r="H74" s="194"/>
      <c r="I74" s="194"/>
    </row>
    <row r="75" spans="1:9" s="77" customFormat="1" ht="12" customHeight="1" thickBot="1">
      <c r="A75" s="33" t="s">
        <v>213</v>
      </c>
      <c r="B75" s="138" t="s">
        <v>214</v>
      </c>
      <c r="C75" s="243"/>
      <c r="D75" s="243"/>
      <c r="E75" s="243"/>
      <c r="F75" s="243"/>
      <c r="G75" s="243"/>
      <c r="H75" s="243"/>
      <c r="I75" s="243"/>
    </row>
    <row r="76" spans="1:9" s="77" customFormat="1" ht="12" customHeight="1">
      <c r="A76" s="144" t="s">
        <v>235</v>
      </c>
      <c r="B76" s="134" t="s">
        <v>215</v>
      </c>
      <c r="C76" s="193"/>
      <c r="D76" s="193"/>
      <c r="E76" s="193"/>
      <c r="F76" s="193"/>
      <c r="G76" s="193"/>
      <c r="H76" s="193"/>
      <c r="I76" s="193"/>
    </row>
    <row r="77" spans="1:9" s="77" customFormat="1" ht="12" customHeight="1">
      <c r="A77" s="145" t="s">
        <v>236</v>
      </c>
      <c r="B77" s="135" t="s">
        <v>216</v>
      </c>
      <c r="C77" s="189"/>
      <c r="D77" s="189"/>
      <c r="E77" s="189"/>
      <c r="F77" s="189"/>
      <c r="G77" s="189"/>
      <c r="H77" s="189"/>
      <c r="I77" s="189"/>
    </row>
    <row r="78" spans="1:9" s="77" customFormat="1" ht="12" customHeight="1" thickBot="1">
      <c r="A78" s="146" t="s">
        <v>237</v>
      </c>
      <c r="B78" s="137" t="s">
        <v>217</v>
      </c>
      <c r="C78" s="190"/>
      <c r="D78" s="190"/>
      <c r="E78" s="190"/>
      <c r="F78" s="190"/>
      <c r="G78" s="190"/>
      <c r="H78" s="190"/>
      <c r="I78" s="190"/>
    </row>
    <row r="79" spans="1:9" s="77" customFormat="1" ht="12" customHeight="1" thickBot="1">
      <c r="A79" s="33" t="s">
        <v>218</v>
      </c>
      <c r="B79" s="138" t="s">
        <v>238</v>
      </c>
      <c r="C79" s="243"/>
      <c r="D79" s="243"/>
      <c r="E79" s="243"/>
      <c r="F79" s="243"/>
      <c r="G79" s="243"/>
      <c r="H79" s="243"/>
      <c r="I79" s="243"/>
    </row>
    <row r="80" spans="1:9" s="77" customFormat="1" ht="12" customHeight="1">
      <c r="A80" s="147" t="s">
        <v>219</v>
      </c>
      <c r="B80" s="134" t="s">
        <v>220</v>
      </c>
      <c r="C80" s="193"/>
      <c r="D80" s="193"/>
      <c r="E80" s="193"/>
      <c r="F80" s="193"/>
      <c r="G80" s="193"/>
      <c r="H80" s="193"/>
      <c r="I80" s="193"/>
    </row>
    <row r="81" spans="1:9" s="77" customFormat="1" ht="12" customHeight="1">
      <c r="A81" s="148" t="s">
        <v>221</v>
      </c>
      <c r="B81" s="135" t="s">
        <v>222</v>
      </c>
      <c r="C81" s="189"/>
      <c r="D81" s="189"/>
      <c r="E81" s="189"/>
      <c r="F81" s="189"/>
      <c r="G81" s="189"/>
      <c r="H81" s="189"/>
      <c r="I81" s="189"/>
    </row>
    <row r="82" spans="1:9" s="77" customFormat="1" ht="12" customHeight="1">
      <c r="A82" s="148" t="s">
        <v>223</v>
      </c>
      <c r="B82" s="135" t="s">
        <v>224</v>
      </c>
      <c r="C82" s="189"/>
      <c r="D82" s="189"/>
      <c r="E82" s="189"/>
      <c r="F82" s="189"/>
      <c r="G82" s="189"/>
      <c r="H82" s="189"/>
      <c r="I82" s="189"/>
    </row>
    <row r="83" spans="1:9" s="77" customFormat="1" ht="12" customHeight="1" thickBot="1">
      <c r="A83" s="149" t="s">
        <v>225</v>
      </c>
      <c r="B83" s="137" t="s">
        <v>226</v>
      </c>
      <c r="C83" s="190"/>
      <c r="D83" s="190"/>
      <c r="E83" s="190"/>
      <c r="F83" s="190"/>
      <c r="G83" s="190"/>
      <c r="H83" s="190"/>
      <c r="I83" s="190"/>
    </row>
    <row r="84" spans="1:9" s="77" customFormat="1" ht="12" customHeight="1" thickBot="1">
      <c r="A84" s="33" t="s">
        <v>227</v>
      </c>
      <c r="B84" s="138" t="s">
        <v>361</v>
      </c>
      <c r="C84" s="244"/>
      <c r="D84" s="244"/>
      <c r="E84" s="244"/>
      <c r="F84" s="244"/>
      <c r="G84" s="244"/>
      <c r="H84" s="244"/>
      <c r="I84" s="244"/>
    </row>
    <row r="85" spans="1:9" s="77" customFormat="1" ht="13.5" customHeight="1" thickBot="1">
      <c r="A85" s="33" t="s">
        <v>229</v>
      </c>
      <c r="B85" s="138" t="s">
        <v>228</v>
      </c>
      <c r="C85" s="244"/>
      <c r="D85" s="244"/>
      <c r="E85" s="244"/>
      <c r="F85" s="244"/>
      <c r="G85" s="244"/>
      <c r="H85" s="244"/>
      <c r="I85" s="244"/>
    </row>
    <row r="86" spans="1:9" s="77" customFormat="1" ht="15.75" customHeight="1" thickBot="1">
      <c r="A86" s="33" t="s">
        <v>241</v>
      </c>
      <c r="B86" s="142" t="s">
        <v>364</v>
      </c>
      <c r="C86" s="258">
        <f>+C63+C67+C72+C75+C79+C85+C84</f>
        <v>500000000</v>
      </c>
      <c r="D86" s="258">
        <f>+D62+D67+D72+D75+D79+D85+D84</f>
        <v>32632660</v>
      </c>
      <c r="E86" s="258">
        <f>+E63+E67+E72+E75+E79+E85+E84</f>
        <v>0</v>
      </c>
      <c r="F86" s="258">
        <f>+F63+F67+F72+F75+F79+F85+F84</f>
        <v>0</v>
      </c>
      <c r="G86" s="258">
        <f>+G63+G67+G72+G75+G79+G85+G84</f>
        <v>0</v>
      </c>
      <c r="H86" s="258">
        <f>+H63+H67+H72+H75+H79+H85+H84</f>
        <v>0</v>
      </c>
      <c r="I86" s="258">
        <f>+I63+I67+I72+I75+I79+I85+I84</f>
        <v>532632660</v>
      </c>
    </row>
    <row r="87" spans="1:9" s="77" customFormat="1" ht="16.5" customHeight="1" thickBot="1">
      <c r="A87" s="91" t="s">
        <v>363</v>
      </c>
      <c r="B87" s="143" t="s">
        <v>365</v>
      </c>
      <c r="C87" s="758">
        <f aca="true" t="shared" si="12" ref="C87:I87">+C62+C86</f>
        <v>2169015464</v>
      </c>
      <c r="D87" s="758">
        <f t="shared" si="12"/>
        <v>32632660</v>
      </c>
      <c r="E87" s="758">
        <f t="shared" si="12"/>
        <v>333703258</v>
      </c>
      <c r="F87" s="758">
        <f t="shared" si="12"/>
        <v>75578282</v>
      </c>
      <c r="G87" s="758">
        <f t="shared" si="12"/>
        <v>340060577</v>
      </c>
      <c r="H87" s="814">
        <f>+H62+H86</f>
        <v>116867451</v>
      </c>
      <c r="I87" s="758">
        <f t="shared" si="12"/>
        <v>3067857692</v>
      </c>
    </row>
    <row r="88" spans="1:9" s="77" customFormat="1" ht="83.25" customHeight="1">
      <c r="A88" s="3"/>
      <c r="B88" s="4"/>
      <c r="C88" s="165"/>
      <c r="D88" s="165"/>
      <c r="E88" s="165"/>
      <c r="F88" s="165"/>
      <c r="G88" s="165"/>
      <c r="H88" s="165"/>
      <c r="I88" s="165"/>
    </row>
    <row r="89" spans="1:9" ht="16.5" customHeight="1">
      <c r="A89" s="859" t="s">
        <v>32</v>
      </c>
      <c r="B89" s="859"/>
      <c r="C89" s="164"/>
      <c r="D89" s="164"/>
      <c r="E89" s="164"/>
      <c r="F89" s="164"/>
      <c r="G89" s="164"/>
      <c r="H89" s="164"/>
      <c r="I89" s="164"/>
    </row>
    <row r="90" spans="1:9" s="78" customFormat="1" ht="16.5" customHeight="1" thickBot="1">
      <c r="A90" s="861" t="s">
        <v>86</v>
      </c>
      <c r="B90" s="861"/>
      <c r="C90" s="325"/>
      <c r="D90" s="325"/>
      <c r="E90" s="325"/>
      <c r="F90" s="325"/>
      <c r="G90" s="325"/>
      <c r="H90" s="325"/>
      <c r="I90" s="325" t="str">
        <f>I2</f>
        <v>forintban</v>
      </c>
    </row>
    <row r="91" spans="1:9" ht="37.5" customHeight="1" thickBot="1">
      <c r="A91" s="7" t="s">
        <v>48</v>
      </c>
      <c r="B91" s="126" t="s">
        <v>33</v>
      </c>
      <c r="C91" s="183" t="s">
        <v>581</v>
      </c>
      <c r="D91" s="394" t="s">
        <v>699</v>
      </c>
      <c r="E91" s="394" t="s">
        <v>701</v>
      </c>
      <c r="F91" s="394" t="s">
        <v>708</v>
      </c>
      <c r="G91" s="394" t="s">
        <v>709</v>
      </c>
      <c r="H91" s="394" t="s">
        <v>712</v>
      </c>
      <c r="I91" s="394" t="s">
        <v>700</v>
      </c>
    </row>
    <row r="92" spans="1:9" s="76" customFormat="1" ht="12" customHeight="1" thickBot="1">
      <c r="A92" s="9"/>
      <c r="B92" s="263" t="s">
        <v>372</v>
      </c>
      <c r="C92" s="255" t="s">
        <v>373</v>
      </c>
      <c r="D92" s="255" t="s">
        <v>374</v>
      </c>
      <c r="E92" s="255" t="s">
        <v>375</v>
      </c>
      <c r="F92" s="255" t="s">
        <v>604</v>
      </c>
      <c r="G92" s="255" t="s">
        <v>559</v>
      </c>
      <c r="H92" s="255" t="s">
        <v>653</v>
      </c>
      <c r="I92" s="255" t="s">
        <v>711</v>
      </c>
    </row>
    <row r="93" spans="1:9" ht="15" customHeight="1" thickBot="1">
      <c r="A93" s="74" t="s">
        <v>4</v>
      </c>
      <c r="B93" s="246" t="s">
        <v>323</v>
      </c>
      <c r="C93" s="243">
        <f aca="true" t="shared" si="13" ref="C93:I93">SUM(C94:C98)</f>
        <v>1775824876</v>
      </c>
      <c r="D93" s="243">
        <f t="shared" si="13"/>
        <v>32632660</v>
      </c>
      <c r="E93" s="243">
        <f t="shared" si="13"/>
        <v>48188408</v>
      </c>
      <c r="F93" s="243">
        <f t="shared" si="13"/>
        <v>91030820</v>
      </c>
      <c r="G93" s="243">
        <f t="shared" si="13"/>
        <v>6060520</v>
      </c>
      <c r="H93" s="243">
        <f>SUM(H94:H98)</f>
        <v>11492905</v>
      </c>
      <c r="I93" s="243">
        <f t="shared" si="13"/>
        <v>1965230189</v>
      </c>
    </row>
    <row r="94" spans="1:9" ht="12" customHeight="1">
      <c r="A94" s="88" t="s">
        <v>60</v>
      </c>
      <c r="B94" s="230" t="s">
        <v>34</v>
      </c>
      <c r="C94" s="193">
        <v>646469751</v>
      </c>
      <c r="D94" s="193"/>
      <c r="E94" s="193"/>
      <c r="F94" s="193">
        <v>42674000</v>
      </c>
      <c r="G94" s="193"/>
      <c r="H94" s="193">
        <v>-2970638</v>
      </c>
      <c r="I94" s="560">
        <f>SUM(C94:H94)</f>
        <v>686173113</v>
      </c>
    </row>
    <row r="95" spans="1:9" ht="12" customHeight="1">
      <c r="A95" s="81" t="s">
        <v>61</v>
      </c>
      <c r="B95" s="150" t="s">
        <v>106</v>
      </c>
      <c r="C95" s="189">
        <v>89005715</v>
      </c>
      <c r="D95" s="189"/>
      <c r="E95" s="189"/>
      <c r="F95" s="189">
        <v>7697756</v>
      </c>
      <c r="G95" s="189"/>
      <c r="H95" s="189">
        <v>2354092</v>
      </c>
      <c r="I95" s="560">
        <f>SUM(C95:H95)</f>
        <v>99057563</v>
      </c>
    </row>
    <row r="96" spans="1:9" ht="12" customHeight="1">
      <c r="A96" s="81" t="s">
        <v>62</v>
      </c>
      <c r="B96" s="150" t="s">
        <v>81</v>
      </c>
      <c r="C96" s="189">
        <v>792991518</v>
      </c>
      <c r="D96" s="189">
        <v>32632660</v>
      </c>
      <c r="E96" s="189">
        <v>22038525</v>
      </c>
      <c r="F96" s="189">
        <v>40659064</v>
      </c>
      <c r="G96" s="189">
        <v>-6737866</v>
      </c>
      <c r="H96" s="189">
        <v>9979451</v>
      </c>
      <c r="I96" s="560">
        <f>SUM(C96:H96)</f>
        <v>891563352</v>
      </c>
    </row>
    <row r="97" spans="1:9" ht="12" customHeight="1">
      <c r="A97" s="81" t="s">
        <v>63</v>
      </c>
      <c r="B97" s="238" t="s">
        <v>107</v>
      </c>
      <c r="C97" s="189">
        <v>9000000</v>
      </c>
      <c r="D97" s="189"/>
      <c r="E97" s="189"/>
      <c r="F97" s="189"/>
      <c r="G97" s="189">
        <v>1000000</v>
      </c>
      <c r="H97" s="189"/>
      <c r="I97" s="560">
        <f>SUM(C97:G97)</f>
        <v>10000000</v>
      </c>
    </row>
    <row r="98" spans="1:9" ht="12" customHeight="1">
      <c r="A98" s="81" t="s">
        <v>71</v>
      </c>
      <c r="B98" s="5" t="s">
        <v>108</v>
      </c>
      <c r="C98" s="259">
        <f aca="true" t="shared" si="14" ref="C98:I98">SUM(C99:C109)</f>
        <v>238357892</v>
      </c>
      <c r="D98" s="259">
        <f t="shared" si="14"/>
        <v>0</v>
      </c>
      <c r="E98" s="259">
        <f t="shared" si="14"/>
        <v>26149883</v>
      </c>
      <c r="F98" s="259">
        <f t="shared" si="14"/>
        <v>0</v>
      </c>
      <c r="G98" s="259">
        <f t="shared" si="14"/>
        <v>11798386</v>
      </c>
      <c r="H98" s="259">
        <f>SUM(H99:H109)</f>
        <v>2130000</v>
      </c>
      <c r="I98" s="259">
        <f t="shared" si="14"/>
        <v>278436161</v>
      </c>
    </row>
    <row r="99" spans="1:9" ht="12" customHeight="1">
      <c r="A99" s="81" t="s">
        <v>64</v>
      </c>
      <c r="B99" s="150" t="s">
        <v>328</v>
      </c>
      <c r="C99" s="189"/>
      <c r="D99" s="189"/>
      <c r="E99" s="189">
        <v>11684530</v>
      </c>
      <c r="F99" s="189">
        <v>-84448</v>
      </c>
      <c r="G99" s="189"/>
      <c r="H99" s="189">
        <v>2130000</v>
      </c>
      <c r="I99" s="560">
        <f>SUM(C99:H99)</f>
        <v>13730082</v>
      </c>
    </row>
    <row r="100" spans="1:9" ht="12" customHeight="1">
      <c r="A100" s="81" t="s">
        <v>65</v>
      </c>
      <c r="B100" s="239" t="s">
        <v>327</v>
      </c>
      <c r="C100" s="395">
        <v>56533241</v>
      </c>
      <c r="D100" s="395"/>
      <c r="E100" s="395"/>
      <c r="F100" s="395"/>
      <c r="G100" s="395"/>
      <c r="H100" s="395"/>
      <c r="I100" s="560">
        <f>SUM(C100:F100)</f>
        <v>56533241</v>
      </c>
    </row>
    <row r="101" spans="1:9" ht="12" customHeight="1">
      <c r="A101" s="81" t="s">
        <v>72</v>
      </c>
      <c r="B101" s="239" t="s">
        <v>326</v>
      </c>
      <c r="C101" s="189"/>
      <c r="D101" s="189"/>
      <c r="E101" s="189">
        <v>1465353</v>
      </c>
      <c r="F101" s="189"/>
      <c r="G101" s="189">
        <v>-1465353</v>
      </c>
      <c r="H101" s="189"/>
      <c r="I101" s="560">
        <f>SUM(C101:G101)</f>
        <v>0</v>
      </c>
    </row>
    <row r="102" spans="1:9" ht="12" customHeight="1">
      <c r="A102" s="81" t="s">
        <v>73</v>
      </c>
      <c r="B102" s="240" t="s">
        <v>244</v>
      </c>
      <c r="C102" s="189"/>
      <c r="D102" s="189"/>
      <c r="E102" s="189"/>
      <c r="F102" s="189"/>
      <c r="G102" s="189"/>
      <c r="H102" s="189"/>
      <c r="I102" s="189"/>
    </row>
    <row r="103" spans="1:9" ht="12" customHeight="1">
      <c r="A103" s="81" t="s">
        <v>75</v>
      </c>
      <c r="B103" s="241" t="s">
        <v>246</v>
      </c>
      <c r="C103" s="189"/>
      <c r="D103" s="189"/>
      <c r="E103" s="189"/>
      <c r="F103" s="189"/>
      <c r="G103" s="189"/>
      <c r="H103" s="189"/>
      <c r="I103" s="189"/>
    </row>
    <row r="104" spans="1:9" ht="12" customHeight="1">
      <c r="A104" s="81" t="s">
        <v>77</v>
      </c>
      <c r="B104" s="240" t="s">
        <v>247</v>
      </c>
      <c r="C104" s="189">
        <v>29391690</v>
      </c>
      <c r="D104" s="189"/>
      <c r="E104" s="189"/>
      <c r="F104" s="189">
        <v>84448</v>
      </c>
      <c r="G104" s="189">
        <v>11193406</v>
      </c>
      <c r="H104" s="189"/>
      <c r="I104" s="560">
        <f>SUM(C104:G104)</f>
        <v>40669544</v>
      </c>
    </row>
    <row r="105" spans="1:9" ht="12" customHeight="1">
      <c r="A105" s="81" t="s">
        <v>109</v>
      </c>
      <c r="B105" s="240" t="s">
        <v>248</v>
      </c>
      <c r="C105" s="189"/>
      <c r="D105" s="189"/>
      <c r="E105" s="189"/>
      <c r="F105" s="189"/>
      <c r="G105" s="189"/>
      <c r="H105" s="189"/>
      <c r="I105" s="189"/>
    </row>
    <row r="106" spans="1:9" ht="12" customHeight="1">
      <c r="A106" s="81" t="s">
        <v>242</v>
      </c>
      <c r="B106" s="241" t="s">
        <v>249</v>
      </c>
      <c r="C106" s="189"/>
      <c r="D106" s="189"/>
      <c r="E106" s="189"/>
      <c r="F106" s="189"/>
      <c r="G106" s="189"/>
      <c r="H106" s="189"/>
      <c r="I106" s="189"/>
    </row>
    <row r="107" spans="1:9" ht="12" customHeight="1">
      <c r="A107" s="89" t="s">
        <v>243</v>
      </c>
      <c r="B107" s="239" t="s">
        <v>250</v>
      </c>
      <c r="C107" s="189"/>
      <c r="D107" s="189"/>
      <c r="E107" s="189"/>
      <c r="F107" s="189"/>
      <c r="G107" s="189"/>
      <c r="H107" s="189"/>
      <c r="I107" s="189"/>
    </row>
    <row r="108" spans="1:9" ht="12" customHeight="1">
      <c r="A108" s="81" t="s">
        <v>324</v>
      </c>
      <c r="B108" s="239" t="s">
        <v>251</v>
      </c>
      <c r="C108" s="189"/>
      <c r="D108" s="189"/>
      <c r="E108" s="189"/>
      <c r="F108" s="189"/>
      <c r="G108" s="189"/>
      <c r="H108" s="189"/>
      <c r="I108" s="189"/>
    </row>
    <row r="109" spans="1:9" ht="12" customHeight="1">
      <c r="A109" s="82" t="s">
        <v>325</v>
      </c>
      <c r="B109" s="239" t="s">
        <v>252</v>
      </c>
      <c r="C109" s="189">
        <v>152432961</v>
      </c>
      <c r="D109" s="189"/>
      <c r="E109" s="189">
        <v>13000000</v>
      </c>
      <c r="F109" s="189"/>
      <c r="G109" s="189">
        <v>2070333</v>
      </c>
      <c r="H109" s="189"/>
      <c r="I109" s="560">
        <f>SUM(C109:G109)</f>
        <v>167503294</v>
      </c>
    </row>
    <row r="110" spans="1:9" ht="12" customHeight="1">
      <c r="A110" s="81" t="s">
        <v>329</v>
      </c>
      <c r="B110" s="238" t="s">
        <v>35</v>
      </c>
      <c r="C110" s="296">
        <f aca="true" t="shared" si="15" ref="C110:I110">C111+C112</f>
        <v>10000000</v>
      </c>
      <c r="D110" s="296">
        <f t="shared" si="15"/>
        <v>0</v>
      </c>
      <c r="E110" s="296">
        <f t="shared" si="15"/>
        <v>0</v>
      </c>
      <c r="F110" s="296">
        <f t="shared" si="15"/>
        <v>0</v>
      </c>
      <c r="G110" s="296">
        <f t="shared" si="15"/>
        <v>205919508</v>
      </c>
      <c r="H110" s="296">
        <f>H111+H112</f>
        <v>-7148804</v>
      </c>
      <c r="I110" s="296">
        <f t="shared" si="15"/>
        <v>208770704</v>
      </c>
    </row>
    <row r="111" spans="1:9" ht="12" customHeight="1">
      <c r="A111" s="81" t="s">
        <v>330</v>
      </c>
      <c r="B111" s="150" t="s">
        <v>332</v>
      </c>
      <c r="C111" s="189">
        <v>10000000</v>
      </c>
      <c r="D111" s="189"/>
      <c r="E111" s="189"/>
      <c r="F111" s="189"/>
      <c r="G111" s="189"/>
      <c r="H111" s="189"/>
      <c r="I111" s="189">
        <v>10000000</v>
      </c>
    </row>
    <row r="112" spans="1:9" ht="12" customHeight="1" thickBot="1">
      <c r="A112" s="90" t="s">
        <v>331</v>
      </c>
      <c r="B112" s="242" t="s">
        <v>333</v>
      </c>
      <c r="C112" s="194"/>
      <c r="D112" s="194"/>
      <c r="E112" s="194"/>
      <c r="F112" s="194"/>
      <c r="G112" s="194">
        <v>205919508</v>
      </c>
      <c r="H112" s="194">
        <v>-7148804</v>
      </c>
      <c r="I112" s="560">
        <f>SUM(C112:H112)</f>
        <v>198770704</v>
      </c>
    </row>
    <row r="113" spans="1:9" ht="12" customHeight="1" thickBot="1">
      <c r="A113" s="154" t="s">
        <v>5</v>
      </c>
      <c r="B113" s="252" t="s">
        <v>253</v>
      </c>
      <c r="C113" s="243">
        <f aca="true" t="shared" si="16" ref="C113:I113">+C114+C116+C118</f>
        <v>355868446</v>
      </c>
      <c r="D113" s="243">
        <f t="shared" si="16"/>
        <v>0</v>
      </c>
      <c r="E113" s="243">
        <f t="shared" si="16"/>
        <v>285514850</v>
      </c>
      <c r="F113" s="243">
        <f t="shared" si="16"/>
        <v>-15452538</v>
      </c>
      <c r="G113" s="243">
        <f t="shared" si="16"/>
        <v>128080549</v>
      </c>
      <c r="H113" s="243">
        <f>+H114+H116+H118</f>
        <v>112523350</v>
      </c>
      <c r="I113" s="243">
        <f t="shared" si="16"/>
        <v>866534657</v>
      </c>
    </row>
    <row r="114" spans="1:9" ht="12" customHeight="1">
      <c r="A114" s="80" t="s">
        <v>66</v>
      </c>
      <c r="B114" s="150" t="s">
        <v>125</v>
      </c>
      <c r="C114" s="193">
        <v>264150000</v>
      </c>
      <c r="D114" s="193"/>
      <c r="E114" s="193">
        <v>-19718640</v>
      </c>
      <c r="F114" s="193">
        <v>-15452538</v>
      </c>
      <c r="G114" s="193">
        <v>99431795</v>
      </c>
      <c r="H114" s="193">
        <v>142727448</v>
      </c>
      <c r="I114" s="560">
        <f>SUM(C114:H114)</f>
        <v>471138065</v>
      </c>
    </row>
    <row r="115" spans="1:9" ht="12" customHeight="1">
      <c r="A115" s="80" t="s">
        <v>67</v>
      </c>
      <c r="B115" s="245" t="s">
        <v>257</v>
      </c>
      <c r="C115" s="189"/>
      <c r="D115" s="189"/>
      <c r="E115" s="189"/>
      <c r="F115" s="189"/>
      <c r="G115" s="189"/>
      <c r="H115" s="189"/>
      <c r="I115" s="189"/>
    </row>
    <row r="116" spans="1:9" ht="12" customHeight="1">
      <c r="A116" s="80" t="s">
        <v>68</v>
      </c>
      <c r="B116" s="245" t="s">
        <v>110</v>
      </c>
      <c r="C116" s="189">
        <v>84218446</v>
      </c>
      <c r="D116" s="189"/>
      <c r="E116" s="189">
        <v>305233490</v>
      </c>
      <c r="F116" s="189"/>
      <c r="G116" s="189">
        <v>28648754</v>
      </c>
      <c r="H116" s="189">
        <v>-30204098</v>
      </c>
      <c r="I116" s="560">
        <f>SUM(C116:H116)</f>
        <v>387896592</v>
      </c>
    </row>
    <row r="117" spans="1:9" ht="12" customHeight="1">
      <c r="A117" s="80" t="s">
        <v>69</v>
      </c>
      <c r="B117" s="245" t="s">
        <v>258</v>
      </c>
      <c r="C117" s="189"/>
      <c r="D117" s="189"/>
      <c r="E117" s="189"/>
      <c r="F117" s="189"/>
      <c r="G117" s="189"/>
      <c r="H117" s="189"/>
      <c r="I117" s="189"/>
    </row>
    <row r="118" spans="1:9" ht="12" customHeight="1">
      <c r="A118" s="80" t="s">
        <v>70</v>
      </c>
      <c r="B118" s="137" t="s">
        <v>127</v>
      </c>
      <c r="C118" s="189">
        <v>7500000</v>
      </c>
      <c r="D118" s="189"/>
      <c r="E118" s="189"/>
      <c r="F118" s="189"/>
      <c r="G118" s="189"/>
      <c r="H118" s="189"/>
      <c r="I118" s="189">
        <v>7500000</v>
      </c>
    </row>
    <row r="119" spans="1:9" ht="12" customHeight="1">
      <c r="A119" s="80" t="s">
        <v>76</v>
      </c>
      <c r="B119" s="136" t="s">
        <v>317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78</v>
      </c>
      <c r="B120" s="264" t="s">
        <v>263</v>
      </c>
      <c r="C120" s="189"/>
      <c r="D120" s="189"/>
      <c r="E120" s="189"/>
      <c r="F120" s="189"/>
      <c r="G120" s="189"/>
      <c r="H120" s="189"/>
      <c r="I120" s="189"/>
    </row>
    <row r="121" spans="1:9" ht="15.75">
      <c r="A121" s="80" t="s">
        <v>111</v>
      </c>
      <c r="B121" s="241" t="s">
        <v>246</v>
      </c>
      <c r="C121" s="189"/>
      <c r="D121" s="189"/>
      <c r="E121" s="189"/>
      <c r="F121" s="189"/>
      <c r="G121" s="189"/>
      <c r="H121" s="189"/>
      <c r="I121" s="189"/>
    </row>
    <row r="122" spans="1:9" ht="12" customHeight="1">
      <c r="A122" s="80" t="s">
        <v>112</v>
      </c>
      <c r="B122" s="241" t="s">
        <v>262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113</v>
      </c>
      <c r="B123" s="241" t="s">
        <v>261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254</v>
      </c>
      <c r="B124" s="241" t="s">
        <v>249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255</v>
      </c>
      <c r="B125" s="241" t="s">
        <v>260</v>
      </c>
      <c r="C125" s="189">
        <v>7500000</v>
      </c>
      <c r="D125" s="189"/>
      <c r="E125" s="189"/>
      <c r="F125" s="189"/>
      <c r="G125" s="189"/>
      <c r="H125" s="189"/>
      <c r="I125" s="189">
        <v>7500000</v>
      </c>
    </row>
    <row r="126" spans="1:9" ht="16.5" thickBot="1">
      <c r="A126" s="89" t="s">
        <v>256</v>
      </c>
      <c r="B126" s="241" t="s">
        <v>259</v>
      </c>
      <c r="C126" s="190"/>
      <c r="D126" s="190"/>
      <c r="E126" s="190"/>
      <c r="F126" s="190"/>
      <c r="G126" s="190"/>
      <c r="H126" s="190"/>
      <c r="I126" s="190"/>
    </row>
    <row r="127" spans="1:9" ht="12" customHeight="1" thickBot="1">
      <c r="A127" s="9" t="s">
        <v>6</v>
      </c>
      <c r="B127" s="196" t="s">
        <v>334</v>
      </c>
      <c r="C127" s="243">
        <f aca="true" t="shared" si="17" ref="C127:I127">+C93+C110+C113</f>
        <v>2141693322</v>
      </c>
      <c r="D127" s="243">
        <f t="shared" si="17"/>
        <v>32632660</v>
      </c>
      <c r="E127" s="243">
        <f t="shared" si="17"/>
        <v>333703258</v>
      </c>
      <c r="F127" s="243">
        <f t="shared" si="17"/>
        <v>75578282</v>
      </c>
      <c r="G127" s="243">
        <f t="shared" si="17"/>
        <v>340060577</v>
      </c>
      <c r="H127" s="243">
        <f>+H93+H110+H113</f>
        <v>116867451</v>
      </c>
      <c r="I127" s="243">
        <f t="shared" si="17"/>
        <v>3040535550</v>
      </c>
    </row>
    <row r="128" spans="1:9" ht="12" customHeight="1" thickBot="1">
      <c r="A128" s="9" t="s">
        <v>7</v>
      </c>
      <c r="B128" s="196" t="s">
        <v>335</v>
      </c>
      <c r="C128" s="243">
        <f aca="true" t="shared" si="18" ref="C128:I128">+C129+C130+C131</f>
        <v>0</v>
      </c>
      <c r="D128" s="243">
        <f t="shared" si="18"/>
        <v>0</v>
      </c>
      <c r="E128" s="243">
        <f t="shared" si="18"/>
        <v>0</v>
      </c>
      <c r="F128" s="243">
        <f t="shared" si="18"/>
        <v>0</v>
      </c>
      <c r="G128" s="243">
        <f t="shared" si="18"/>
        <v>0</v>
      </c>
      <c r="H128" s="243">
        <f>+H129+H130+H131</f>
        <v>0</v>
      </c>
      <c r="I128" s="243">
        <f t="shared" si="18"/>
        <v>0</v>
      </c>
    </row>
    <row r="129" spans="1:9" ht="12" customHeight="1">
      <c r="A129" s="80" t="s">
        <v>158</v>
      </c>
      <c r="B129" s="245" t="s">
        <v>342</v>
      </c>
      <c r="C129" s="193"/>
      <c r="D129" s="193"/>
      <c r="E129" s="193"/>
      <c r="F129" s="193"/>
      <c r="G129" s="193"/>
      <c r="H129" s="193"/>
      <c r="I129" s="193"/>
    </row>
    <row r="130" spans="1:9" ht="12" customHeight="1">
      <c r="A130" s="80" t="s">
        <v>159</v>
      </c>
      <c r="B130" s="245" t="s">
        <v>343</v>
      </c>
      <c r="C130" s="189"/>
      <c r="D130" s="189"/>
      <c r="E130" s="189"/>
      <c r="F130" s="189"/>
      <c r="G130" s="189"/>
      <c r="H130" s="189"/>
      <c r="I130" s="189"/>
    </row>
    <row r="131" spans="1:9" ht="12" customHeight="1" thickBot="1">
      <c r="A131" s="89" t="s">
        <v>160</v>
      </c>
      <c r="B131" s="245" t="s">
        <v>344</v>
      </c>
      <c r="C131" s="332"/>
      <c r="D131" s="332"/>
      <c r="E131" s="332"/>
      <c r="F131" s="332"/>
      <c r="G131" s="332"/>
      <c r="H131" s="332"/>
      <c r="I131" s="332"/>
    </row>
    <row r="132" spans="1:9" ht="12" customHeight="1" thickBot="1">
      <c r="A132" s="9" t="s">
        <v>8</v>
      </c>
      <c r="B132" s="196" t="s">
        <v>336</v>
      </c>
      <c r="C132" s="243"/>
      <c r="D132" s="243"/>
      <c r="E132" s="243"/>
      <c r="F132" s="243"/>
      <c r="G132" s="243"/>
      <c r="H132" s="243"/>
      <c r="I132" s="243"/>
    </row>
    <row r="133" spans="1:9" ht="12" customHeight="1">
      <c r="A133" s="80" t="s">
        <v>53</v>
      </c>
      <c r="B133" s="151" t="s">
        <v>345</v>
      </c>
      <c r="C133" s="193"/>
      <c r="D133" s="193"/>
      <c r="E133" s="193"/>
      <c r="F133" s="193"/>
      <c r="G133" s="193"/>
      <c r="H133" s="193"/>
      <c r="I133" s="193"/>
    </row>
    <row r="134" spans="1:9" ht="12" customHeight="1">
      <c r="A134" s="80" t="s">
        <v>54</v>
      </c>
      <c r="B134" s="151" t="s">
        <v>337</v>
      </c>
      <c r="C134" s="189"/>
      <c r="D134" s="189"/>
      <c r="E134" s="189"/>
      <c r="F134" s="189"/>
      <c r="G134" s="189"/>
      <c r="H134" s="189"/>
      <c r="I134" s="189"/>
    </row>
    <row r="135" spans="1:9" ht="12" customHeight="1">
      <c r="A135" s="80" t="s">
        <v>55</v>
      </c>
      <c r="B135" s="151" t="s">
        <v>338</v>
      </c>
      <c r="C135" s="189"/>
      <c r="D135" s="189"/>
      <c r="E135" s="189"/>
      <c r="F135" s="189"/>
      <c r="G135" s="189"/>
      <c r="H135" s="189"/>
      <c r="I135" s="189"/>
    </row>
    <row r="136" spans="1:9" ht="12" customHeight="1">
      <c r="A136" s="80" t="s">
        <v>98</v>
      </c>
      <c r="B136" s="151" t="s">
        <v>339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99</v>
      </c>
      <c r="B137" s="151" t="s">
        <v>340</v>
      </c>
      <c r="C137" s="189"/>
      <c r="D137" s="189"/>
      <c r="E137" s="189"/>
      <c r="F137" s="189"/>
      <c r="G137" s="189"/>
      <c r="H137" s="189"/>
      <c r="I137" s="189"/>
    </row>
    <row r="138" spans="1:9" ht="12" customHeight="1" thickBot="1">
      <c r="A138" s="89" t="s">
        <v>100</v>
      </c>
      <c r="B138" s="151" t="s">
        <v>341</v>
      </c>
      <c r="C138" s="190"/>
      <c r="D138" s="190"/>
      <c r="E138" s="190"/>
      <c r="F138" s="190"/>
      <c r="G138" s="190"/>
      <c r="H138" s="190"/>
      <c r="I138" s="190"/>
    </row>
    <row r="139" spans="1:9" ht="12" customHeight="1" thickBot="1">
      <c r="A139" s="9" t="s">
        <v>9</v>
      </c>
      <c r="B139" s="196" t="s">
        <v>349</v>
      </c>
      <c r="C139" s="258">
        <f aca="true" t="shared" si="19" ref="C139:I139">+C140+C141+C142+C143</f>
        <v>27322142</v>
      </c>
      <c r="D139" s="258">
        <f t="shared" si="19"/>
        <v>0</v>
      </c>
      <c r="E139" s="258">
        <f t="shared" si="19"/>
        <v>0</v>
      </c>
      <c r="F139" s="258">
        <f t="shared" si="19"/>
        <v>0</v>
      </c>
      <c r="G139" s="258">
        <f t="shared" si="19"/>
        <v>0</v>
      </c>
      <c r="H139" s="258">
        <f>+H140+H141+H142+H143</f>
        <v>0</v>
      </c>
      <c r="I139" s="258">
        <f t="shared" si="19"/>
        <v>27322142</v>
      </c>
    </row>
    <row r="140" spans="1:9" ht="12" customHeight="1">
      <c r="A140" s="80" t="s">
        <v>56</v>
      </c>
      <c r="B140" s="151" t="s">
        <v>264</v>
      </c>
      <c r="C140" s="193"/>
      <c r="D140" s="193"/>
      <c r="E140" s="193"/>
      <c r="F140" s="193"/>
      <c r="G140" s="193"/>
      <c r="H140" s="193"/>
      <c r="I140" s="193"/>
    </row>
    <row r="141" spans="1:9" ht="12" customHeight="1">
      <c r="A141" s="80" t="s">
        <v>57</v>
      </c>
      <c r="B141" s="151" t="s">
        <v>265</v>
      </c>
      <c r="C141" s="189">
        <v>27322142</v>
      </c>
      <c r="D141" s="189"/>
      <c r="E141" s="189"/>
      <c r="F141" s="189"/>
      <c r="G141" s="189"/>
      <c r="H141" s="189"/>
      <c r="I141" s="189">
        <v>27322142</v>
      </c>
    </row>
    <row r="142" spans="1:9" ht="12" customHeight="1">
      <c r="A142" s="80" t="s">
        <v>178</v>
      </c>
      <c r="B142" s="151" t="s">
        <v>350</v>
      </c>
      <c r="C142" s="189"/>
      <c r="D142" s="189"/>
      <c r="E142" s="189"/>
      <c r="F142" s="189"/>
      <c r="G142" s="189"/>
      <c r="H142" s="189"/>
      <c r="I142" s="189"/>
    </row>
    <row r="143" spans="1:9" ht="12" customHeight="1" thickBot="1">
      <c r="A143" s="89" t="s">
        <v>179</v>
      </c>
      <c r="B143" s="152" t="s">
        <v>284</v>
      </c>
      <c r="C143" s="190"/>
      <c r="D143" s="190"/>
      <c r="E143" s="190"/>
      <c r="F143" s="190"/>
      <c r="G143" s="190"/>
      <c r="H143" s="190"/>
      <c r="I143" s="190"/>
    </row>
    <row r="144" spans="1:9" ht="12" customHeight="1" thickBot="1">
      <c r="A144" s="9" t="s">
        <v>10</v>
      </c>
      <c r="B144" s="196" t="s">
        <v>351</v>
      </c>
      <c r="C144" s="247"/>
      <c r="D144" s="247"/>
      <c r="E144" s="247"/>
      <c r="F144" s="247"/>
      <c r="G144" s="247"/>
      <c r="H144" s="247"/>
      <c r="I144" s="247"/>
    </row>
    <row r="145" spans="1:9" ht="12" customHeight="1">
      <c r="A145" s="80" t="s">
        <v>58</v>
      </c>
      <c r="B145" s="151" t="s">
        <v>346</v>
      </c>
      <c r="C145" s="193"/>
      <c r="D145" s="193"/>
      <c r="E145" s="193"/>
      <c r="F145" s="193"/>
      <c r="G145" s="193"/>
      <c r="H145" s="193"/>
      <c r="I145" s="193"/>
    </row>
    <row r="146" spans="1:9" ht="12" customHeight="1">
      <c r="A146" s="80" t="s">
        <v>59</v>
      </c>
      <c r="B146" s="151" t="s">
        <v>353</v>
      </c>
      <c r="C146" s="189"/>
      <c r="D146" s="189"/>
      <c r="E146" s="189"/>
      <c r="F146" s="189"/>
      <c r="G146" s="189"/>
      <c r="H146" s="189"/>
      <c r="I146" s="189"/>
    </row>
    <row r="147" spans="1:9" ht="12" customHeight="1">
      <c r="A147" s="80" t="s">
        <v>190</v>
      </c>
      <c r="B147" s="151" t="s">
        <v>348</v>
      </c>
      <c r="C147" s="189"/>
      <c r="D147" s="189"/>
      <c r="E147" s="189"/>
      <c r="F147" s="189"/>
      <c r="G147" s="189"/>
      <c r="H147" s="189"/>
      <c r="I147" s="189"/>
    </row>
    <row r="148" spans="1:9" ht="12" customHeight="1">
      <c r="A148" s="80" t="s">
        <v>191</v>
      </c>
      <c r="B148" s="151" t="s">
        <v>354</v>
      </c>
      <c r="C148" s="189"/>
      <c r="D148" s="189"/>
      <c r="E148" s="189"/>
      <c r="F148" s="189"/>
      <c r="G148" s="189"/>
      <c r="H148" s="189"/>
      <c r="I148" s="189"/>
    </row>
    <row r="149" spans="1:9" ht="12" customHeight="1" thickBot="1">
      <c r="A149" s="80" t="s">
        <v>352</v>
      </c>
      <c r="B149" s="151" t="s">
        <v>355</v>
      </c>
      <c r="C149" s="190"/>
      <c r="D149" s="190"/>
      <c r="E149" s="190"/>
      <c r="F149" s="190"/>
      <c r="G149" s="190"/>
      <c r="H149" s="190"/>
      <c r="I149" s="190"/>
    </row>
    <row r="150" spans="1:9" ht="12" customHeight="1" thickBot="1">
      <c r="A150" s="9" t="s">
        <v>11</v>
      </c>
      <c r="B150" s="196" t="s">
        <v>356</v>
      </c>
      <c r="C150" s="248"/>
      <c r="D150" s="248"/>
      <c r="E150" s="248"/>
      <c r="F150" s="248"/>
      <c r="G150" s="248"/>
      <c r="H150" s="248"/>
      <c r="I150" s="248"/>
    </row>
    <row r="151" spans="1:9" ht="12" customHeight="1" thickBot="1">
      <c r="A151" s="9" t="s">
        <v>12</v>
      </c>
      <c r="B151" s="196" t="s">
        <v>357</v>
      </c>
      <c r="C151" s="248"/>
      <c r="D151" s="248"/>
      <c r="E151" s="248"/>
      <c r="F151" s="248"/>
      <c r="G151" s="248"/>
      <c r="H151" s="248"/>
      <c r="I151" s="248"/>
    </row>
    <row r="152" spans="1:9" ht="15" customHeight="1" thickBot="1">
      <c r="A152" s="9" t="s">
        <v>13</v>
      </c>
      <c r="B152" s="196" t="s">
        <v>359</v>
      </c>
      <c r="C152" s="266">
        <f aca="true" t="shared" si="20" ref="C152:I152">+C128+C132+C139+C144+C150+C151</f>
        <v>27322142</v>
      </c>
      <c r="D152" s="266">
        <f t="shared" si="20"/>
        <v>0</v>
      </c>
      <c r="E152" s="266">
        <f t="shared" si="20"/>
        <v>0</v>
      </c>
      <c r="F152" s="266">
        <f t="shared" si="20"/>
        <v>0</v>
      </c>
      <c r="G152" s="266">
        <f t="shared" si="20"/>
        <v>0</v>
      </c>
      <c r="H152" s="266">
        <f>+H128+H132+H139+H144+H150+H151</f>
        <v>0</v>
      </c>
      <c r="I152" s="266">
        <f t="shared" si="20"/>
        <v>27322142</v>
      </c>
    </row>
    <row r="153" spans="1:9" s="77" customFormat="1" ht="19.5" customHeight="1" thickBot="1">
      <c r="A153" s="91" t="s">
        <v>14</v>
      </c>
      <c r="B153" s="253" t="s">
        <v>358</v>
      </c>
      <c r="C153" s="674">
        <f aca="true" t="shared" si="21" ref="C153:I153">+C127+C152</f>
        <v>2169015464</v>
      </c>
      <c r="D153" s="674">
        <f t="shared" si="21"/>
        <v>32632660</v>
      </c>
      <c r="E153" s="674">
        <f t="shared" si="21"/>
        <v>333703258</v>
      </c>
      <c r="F153" s="674">
        <f t="shared" si="21"/>
        <v>75578282</v>
      </c>
      <c r="G153" s="674">
        <f t="shared" si="21"/>
        <v>340060577</v>
      </c>
      <c r="H153" s="411">
        <f>+H127+H152</f>
        <v>116867451</v>
      </c>
      <c r="I153" s="674">
        <f t="shared" si="21"/>
        <v>3067857692</v>
      </c>
    </row>
    <row r="154" ht="15" customHeight="1">
      <c r="I154" s="850"/>
    </row>
    <row r="155" spans="1:9" ht="15.75">
      <c r="A155" s="862" t="s">
        <v>266</v>
      </c>
      <c r="B155" s="862"/>
      <c r="C155" s="164"/>
      <c r="D155" s="164"/>
      <c r="E155" s="164"/>
      <c r="F155" s="164"/>
      <c r="G155" s="164"/>
      <c r="H155" s="164"/>
      <c r="I155" s="164"/>
    </row>
    <row r="156" spans="1:9" ht="15" customHeight="1" thickBot="1">
      <c r="A156" s="860" t="s">
        <v>87</v>
      </c>
      <c r="B156" s="860"/>
      <c r="C156" s="167"/>
      <c r="D156" s="167"/>
      <c r="E156" s="167"/>
      <c r="F156" s="167"/>
      <c r="G156" s="167"/>
      <c r="H156" s="167"/>
      <c r="I156" s="167"/>
    </row>
    <row r="157" spans="1:9" ht="24.75" customHeight="1" thickBot="1">
      <c r="A157" s="6">
        <v>1</v>
      </c>
      <c r="B157" s="8" t="s">
        <v>360</v>
      </c>
      <c r="C157" s="262">
        <f aca="true" t="shared" si="22" ref="C157:I157">+C62-C127</f>
        <v>-472677858</v>
      </c>
      <c r="D157" s="262">
        <f t="shared" si="22"/>
        <v>-32632660</v>
      </c>
      <c r="E157" s="262">
        <f t="shared" si="22"/>
        <v>0</v>
      </c>
      <c r="F157" s="262">
        <f t="shared" si="22"/>
        <v>0</v>
      </c>
      <c r="G157" s="262">
        <f t="shared" si="22"/>
        <v>0</v>
      </c>
      <c r="H157" s="262">
        <f>+H62-H127</f>
        <v>0</v>
      </c>
      <c r="I157" s="262">
        <f t="shared" si="22"/>
        <v>-505310518</v>
      </c>
    </row>
    <row r="158" spans="1:9" ht="27.75" customHeight="1" thickBot="1">
      <c r="A158" s="6" t="s">
        <v>5</v>
      </c>
      <c r="B158" s="8" t="s">
        <v>551</v>
      </c>
      <c r="C158" s="262">
        <f aca="true" t="shared" si="23" ref="C158:I158">+C86-C152</f>
        <v>472677858</v>
      </c>
      <c r="D158" s="262">
        <f t="shared" si="23"/>
        <v>32632660</v>
      </c>
      <c r="E158" s="262">
        <f t="shared" si="23"/>
        <v>0</v>
      </c>
      <c r="F158" s="262">
        <f t="shared" si="23"/>
        <v>0</v>
      </c>
      <c r="G158" s="262">
        <f t="shared" si="23"/>
        <v>0</v>
      </c>
      <c r="H158" s="262">
        <f>+H86-H152</f>
        <v>0</v>
      </c>
      <c r="I158" s="262">
        <f t="shared" si="23"/>
        <v>505310518</v>
      </c>
    </row>
    <row r="161" spans="4:8" ht="15.75">
      <c r="D161" s="811"/>
      <c r="E161" s="811"/>
      <c r="F161" s="811"/>
      <c r="G161" s="811"/>
      <c r="H161" s="811">
        <v>45397</v>
      </c>
    </row>
    <row r="166" ht="15.75">
      <c r="B166" s="66" t="s">
        <v>534</v>
      </c>
    </row>
  </sheetData>
  <sheetProtection/>
  <mergeCells count="6">
    <mergeCell ref="A1:B1"/>
    <mergeCell ref="A2:B2"/>
    <mergeCell ref="A90:B90"/>
    <mergeCell ref="A155:B155"/>
    <mergeCell ref="A156:B156"/>
    <mergeCell ref="A89:B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ÓCSA Város Önkormányzat
&amp;10 2023. ÉVI KÖLTSÉGVETÉSÉNEK ÖSSZEVONT  MÉRLEGE&amp;R&amp;"Times New Roman CE,Félkövér dőlt"&amp;11 1. melléklet a ........./2024. (.......) önkormányzati rendelethez</oddHeader>
  </headerFooter>
  <rowBreaks count="1" manualBreakCount="1">
    <brk id="8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9"/>
  <sheetViews>
    <sheetView view="pageBreakPreview" zoomScale="90" zoomScaleNormal="90" zoomScaleSheetLayoutView="90" workbookViewId="0" topLeftCell="A1">
      <selection activeCell="E25" sqref="E25"/>
    </sheetView>
  </sheetViews>
  <sheetFormatPr defaultColWidth="9.00390625" defaultRowHeight="12.75"/>
  <cols>
    <col min="1" max="1" width="9.625" style="69" customWidth="1"/>
    <col min="2" max="2" width="60.875" style="70" customWidth="1"/>
    <col min="3" max="3" width="15.875" style="170" customWidth="1"/>
    <col min="4" max="8" width="14.875" style="170" customWidth="1"/>
    <col min="9" max="9" width="15.875" style="170" customWidth="1"/>
    <col min="10" max="16384" width="9.375" style="2" customWidth="1"/>
  </cols>
  <sheetData>
    <row r="1" spans="1:9" s="1" customFormat="1" ht="16.5" customHeight="1" thickBot="1">
      <c r="A1" s="26"/>
      <c r="B1" s="28"/>
      <c r="C1" s="168"/>
      <c r="D1" s="168"/>
      <c r="E1" s="168"/>
      <c r="F1" s="168"/>
      <c r="G1" s="168"/>
      <c r="H1" s="168"/>
      <c r="I1" s="168"/>
    </row>
    <row r="2" spans="1:9" s="15" customFormat="1" ht="21" customHeight="1">
      <c r="A2" s="72" t="s">
        <v>43</v>
      </c>
      <c r="B2" s="279" t="s">
        <v>416</v>
      </c>
      <c r="C2" s="285"/>
      <c r="D2" s="285"/>
      <c r="E2" s="285"/>
      <c r="F2" s="285"/>
      <c r="G2" s="285"/>
      <c r="H2" s="285"/>
      <c r="I2" s="285" t="s">
        <v>37</v>
      </c>
    </row>
    <row r="3" spans="1:9" s="15" customFormat="1" ht="16.5" thickBot="1">
      <c r="A3" s="619" t="s">
        <v>119</v>
      </c>
      <c r="B3" s="620" t="s">
        <v>635</v>
      </c>
      <c r="C3" s="287"/>
      <c r="D3" s="287"/>
      <c r="E3" s="287"/>
      <c r="F3" s="287"/>
      <c r="G3" s="287"/>
      <c r="H3" s="287"/>
      <c r="I3" s="287" t="s">
        <v>37</v>
      </c>
    </row>
    <row r="4" spans="1:9" s="16" customFormat="1" ht="15.75" customHeight="1" thickBot="1">
      <c r="A4" s="29"/>
      <c r="B4" s="29"/>
      <c r="C4" s="290"/>
      <c r="D4" s="290"/>
      <c r="E4" s="290"/>
      <c r="F4" s="290"/>
      <c r="G4" s="290"/>
      <c r="H4" s="290"/>
      <c r="I4" s="801" t="s">
        <v>535</v>
      </c>
    </row>
    <row r="5" spans="1:9" ht="30" customHeight="1" thickBot="1">
      <c r="A5" s="73" t="s">
        <v>121</v>
      </c>
      <c r="B5" s="281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14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14" customFormat="1" ht="15.75" customHeight="1" thickBot="1">
      <c r="A7" s="31"/>
      <c r="B7" s="32" t="s">
        <v>38</v>
      </c>
      <c r="C7" s="235"/>
      <c r="D7" s="235"/>
      <c r="E7" s="235"/>
      <c r="F7" s="235"/>
      <c r="G7" s="235"/>
      <c r="H7" s="235"/>
      <c r="I7" s="235"/>
    </row>
    <row r="8" spans="1:9" s="14" customFormat="1" ht="12" customHeight="1" thickBot="1">
      <c r="A8" s="9" t="s">
        <v>4</v>
      </c>
      <c r="B8" s="133" t="s">
        <v>144</v>
      </c>
      <c r="C8" s="243">
        <f aca="true" t="shared" si="0" ref="C8:I8">+C9+C10+C11+C12+C13+C14</f>
        <v>856264264</v>
      </c>
      <c r="D8" s="243">
        <f t="shared" si="0"/>
        <v>0</v>
      </c>
      <c r="E8" s="243">
        <f t="shared" si="0"/>
        <v>0</v>
      </c>
      <c r="F8" s="243">
        <f t="shared" si="0"/>
        <v>72937282</v>
      </c>
      <c r="G8" s="243">
        <f t="shared" si="0"/>
        <v>63297262</v>
      </c>
      <c r="H8" s="243">
        <f>+H9+H10+H11+H12+H13+H14</f>
        <v>4400451</v>
      </c>
      <c r="I8" s="243">
        <f t="shared" si="0"/>
        <v>996899259</v>
      </c>
    </row>
    <row r="9" spans="1:9" s="17" customFormat="1" ht="12" customHeight="1">
      <c r="A9" s="80" t="s">
        <v>60</v>
      </c>
      <c r="B9" s="134" t="s">
        <v>145</v>
      </c>
      <c r="C9" s="193">
        <v>230223215</v>
      </c>
      <c r="D9" s="193"/>
      <c r="E9" s="193"/>
      <c r="F9" s="193">
        <v>8739360</v>
      </c>
      <c r="G9" s="193"/>
      <c r="H9" s="193"/>
      <c r="I9" s="188">
        <f>SUM(C9:F9)</f>
        <v>238962575</v>
      </c>
    </row>
    <row r="10" spans="1:9" s="18" customFormat="1" ht="12" customHeight="1">
      <c r="A10" s="81" t="s">
        <v>61</v>
      </c>
      <c r="B10" s="135" t="s">
        <v>146</v>
      </c>
      <c r="C10" s="256">
        <v>299190726</v>
      </c>
      <c r="D10" s="256"/>
      <c r="E10" s="256"/>
      <c r="F10" s="444">
        <v>36937996</v>
      </c>
      <c r="G10" s="444"/>
      <c r="H10" s="444">
        <v>6887279</v>
      </c>
      <c r="I10" s="188">
        <f>SUM(C10:H10)</f>
        <v>343016001</v>
      </c>
    </row>
    <row r="11" spans="1:9" s="18" customFormat="1" ht="12" customHeight="1">
      <c r="A11" s="81" t="s">
        <v>62</v>
      </c>
      <c r="B11" s="135" t="s">
        <v>401</v>
      </c>
      <c r="C11" s="189">
        <v>131489673</v>
      </c>
      <c r="D11" s="189"/>
      <c r="E11" s="189"/>
      <c r="F11" s="189">
        <v>26395926</v>
      </c>
      <c r="G11" s="189"/>
      <c r="H11" s="189">
        <v>-2486828</v>
      </c>
      <c r="I11" s="188">
        <f>SUM(C11:H11)</f>
        <v>155398771</v>
      </c>
    </row>
    <row r="12" spans="1:9" s="18" customFormat="1" ht="12" customHeight="1">
      <c r="A12" s="81" t="s">
        <v>63</v>
      </c>
      <c r="B12" s="135" t="s">
        <v>147</v>
      </c>
      <c r="C12" s="189">
        <v>24184519</v>
      </c>
      <c r="D12" s="257"/>
      <c r="E12" s="257"/>
      <c r="F12" s="189">
        <v>864000</v>
      </c>
      <c r="G12" s="189"/>
      <c r="H12" s="189"/>
      <c r="I12" s="188">
        <f>SUM(C12:F12)</f>
        <v>25048519</v>
      </c>
    </row>
    <row r="13" spans="1:9" s="18" customFormat="1" ht="12" customHeight="1">
      <c r="A13" s="81" t="s">
        <v>82</v>
      </c>
      <c r="B13" s="135" t="s">
        <v>376</v>
      </c>
      <c r="C13" s="188">
        <v>171176131</v>
      </c>
      <c r="D13" s="188"/>
      <c r="E13" s="188"/>
      <c r="F13" s="188"/>
      <c r="G13" s="188"/>
      <c r="H13" s="188"/>
      <c r="I13" s="188">
        <f>SUM(C13:F13)</f>
        <v>171176131</v>
      </c>
    </row>
    <row r="14" spans="1:9" s="17" customFormat="1" ht="12" customHeight="1" thickBot="1">
      <c r="A14" s="82" t="s">
        <v>64</v>
      </c>
      <c r="B14" s="139" t="s">
        <v>319</v>
      </c>
      <c r="C14" s="288"/>
      <c r="D14" s="288"/>
      <c r="E14" s="288"/>
      <c r="F14" s="288"/>
      <c r="G14" s="288">
        <v>63297262</v>
      </c>
      <c r="H14" s="288"/>
      <c r="I14" s="188">
        <f>SUM(C14:G14)</f>
        <v>63297262</v>
      </c>
    </row>
    <row r="15" spans="1:9" s="17" customFormat="1" ht="12" customHeight="1" thickBot="1">
      <c r="A15" s="9" t="s">
        <v>5</v>
      </c>
      <c r="B15" s="138" t="s">
        <v>148</v>
      </c>
      <c r="C15" s="243">
        <f aca="true" t="shared" si="1" ref="C15:I15">+C16+C17+C18+C19+C20</f>
        <v>61950000</v>
      </c>
      <c r="D15" s="243">
        <f t="shared" si="1"/>
        <v>0</v>
      </c>
      <c r="E15" s="243">
        <f t="shared" si="1"/>
        <v>0</v>
      </c>
      <c r="F15" s="243">
        <f t="shared" si="1"/>
        <v>0</v>
      </c>
      <c r="G15" s="243">
        <f t="shared" si="1"/>
        <v>0</v>
      </c>
      <c r="H15" s="243">
        <f>+H16+H17+H18+H19+H20</f>
        <v>0</v>
      </c>
      <c r="I15" s="243">
        <f t="shared" si="1"/>
        <v>61950000</v>
      </c>
    </row>
    <row r="16" spans="1:9" s="17" customFormat="1" ht="12" customHeight="1">
      <c r="A16" s="80" t="s">
        <v>66</v>
      </c>
      <c r="B16" s="134" t="s">
        <v>149</v>
      </c>
      <c r="C16" s="193"/>
      <c r="D16" s="193"/>
      <c r="E16" s="193"/>
      <c r="F16" s="193"/>
      <c r="G16" s="193"/>
      <c r="H16" s="193"/>
      <c r="I16" s="193"/>
    </row>
    <row r="17" spans="1:9" s="17" customFormat="1" ht="12" customHeight="1">
      <c r="A17" s="81" t="s">
        <v>67</v>
      </c>
      <c r="B17" s="135" t="s">
        <v>150</v>
      </c>
      <c r="C17" s="189"/>
      <c r="D17" s="189"/>
      <c r="E17" s="189"/>
      <c r="F17" s="189"/>
      <c r="G17" s="189"/>
      <c r="H17" s="189"/>
      <c r="I17" s="189"/>
    </row>
    <row r="18" spans="1:9" s="17" customFormat="1" ht="12" customHeight="1">
      <c r="A18" s="81" t="s">
        <v>68</v>
      </c>
      <c r="B18" s="135" t="s">
        <v>537</v>
      </c>
      <c r="C18" s="189"/>
      <c r="D18" s="189"/>
      <c r="E18" s="189"/>
      <c r="F18" s="189"/>
      <c r="G18" s="189"/>
      <c r="H18" s="189"/>
      <c r="I18" s="189"/>
    </row>
    <row r="19" spans="1:9" s="17" customFormat="1" ht="12" customHeight="1">
      <c r="A19" s="81" t="s">
        <v>69</v>
      </c>
      <c r="B19" s="135" t="s">
        <v>312</v>
      </c>
      <c r="C19" s="189"/>
      <c r="D19" s="189"/>
      <c r="E19" s="189"/>
      <c r="F19" s="189"/>
      <c r="G19" s="189"/>
      <c r="H19" s="189"/>
      <c r="I19" s="189"/>
    </row>
    <row r="20" spans="1:9" s="17" customFormat="1" ht="12" customHeight="1">
      <c r="A20" s="81" t="s">
        <v>70</v>
      </c>
      <c r="B20" s="135" t="s">
        <v>151</v>
      </c>
      <c r="C20" s="188">
        <v>61950000</v>
      </c>
      <c r="D20" s="188"/>
      <c r="E20" s="188"/>
      <c r="F20" s="188"/>
      <c r="G20" s="188"/>
      <c r="H20" s="188"/>
      <c r="I20" s="188">
        <v>61950000</v>
      </c>
    </row>
    <row r="21" spans="1:9" s="18" customFormat="1" ht="12" customHeight="1" thickBot="1">
      <c r="A21" s="82" t="s">
        <v>76</v>
      </c>
      <c r="B21" s="139" t="s">
        <v>152</v>
      </c>
      <c r="C21" s="190"/>
      <c r="D21" s="190"/>
      <c r="E21" s="190"/>
      <c r="F21" s="190"/>
      <c r="G21" s="190"/>
      <c r="H21" s="190"/>
      <c r="I21" s="190"/>
    </row>
    <row r="22" spans="1:9" s="18" customFormat="1" ht="12" customHeight="1" thickBot="1">
      <c r="A22" s="9" t="s">
        <v>6</v>
      </c>
      <c r="B22" s="133" t="s">
        <v>153</v>
      </c>
      <c r="C22" s="192"/>
      <c r="D22" s="192"/>
      <c r="E22" s="243">
        <f>SUM(E23:E27)</f>
        <v>305233490</v>
      </c>
      <c r="F22" s="243">
        <f>SUM(F23:F27)</f>
        <v>0</v>
      </c>
      <c r="G22" s="243">
        <f>SUM(G23:G27)</f>
        <v>103788315</v>
      </c>
      <c r="H22" s="243">
        <f>SUM(H23:H27)</f>
        <v>110834000</v>
      </c>
      <c r="I22" s="243">
        <f>SUM(I23:I27)</f>
        <v>519855805</v>
      </c>
    </row>
    <row r="23" spans="1:9" s="18" customFormat="1" ht="12" customHeight="1">
      <c r="A23" s="80" t="s">
        <v>49</v>
      </c>
      <c r="B23" s="134" t="s">
        <v>154</v>
      </c>
      <c r="C23" s="191"/>
      <c r="D23" s="191"/>
      <c r="E23" s="191"/>
      <c r="F23" s="191"/>
      <c r="G23" s="191"/>
      <c r="H23" s="191"/>
      <c r="I23" s="191"/>
    </row>
    <row r="24" spans="1:9" s="17" customFormat="1" ht="12" customHeight="1">
      <c r="A24" s="81" t="s">
        <v>50</v>
      </c>
      <c r="B24" s="135" t="s">
        <v>155</v>
      </c>
      <c r="C24" s="189"/>
      <c r="D24" s="189"/>
      <c r="E24" s="189"/>
      <c r="F24" s="189"/>
      <c r="G24" s="189"/>
      <c r="H24" s="189"/>
      <c r="I24" s="189"/>
    </row>
    <row r="25" spans="1:9" s="18" customFormat="1" ht="12" customHeight="1">
      <c r="A25" s="81" t="s">
        <v>51</v>
      </c>
      <c r="B25" s="135" t="s">
        <v>313</v>
      </c>
      <c r="C25" s="189"/>
      <c r="D25" s="189"/>
      <c r="E25" s="189"/>
      <c r="F25" s="189"/>
      <c r="G25" s="189"/>
      <c r="H25" s="189"/>
      <c r="I25" s="189"/>
    </row>
    <row r="26" spans="1:9" s="18" customFormat="1" ht="12" customHeight="1">
      <c r="A26" s="81" t="s">
        <v>52</v>
      </c>
      <c r="B26" s="135" t="s">
        <v>314</v>
      </c>
      <c r="C26" s="189"/>
      <c r="D26" s="189"/>
      <c r="E26" s="189"/>
      <c r="F26" s="189"/>
      <c r="G26" s="189"/>
      <c r="H26" s="189"/>
      <c r="I26" s="189"/>
    </row>
    <row r="27" spans="1:9" s="18" customFormat="1" ht="12" customHeight="1">
      <c r="A27" s="81" t="s">
        <v>94</v>
      </c>
      <c r="B27" s="135" t="s">
        <v>156</v>
      </c>
      <c r="C27" s="188"/>
      <c r="D27" s="188"/>
      <c r="E27" s="189">
        <v>305233490</v>
      </c>
      <c r="F27" s="189"/>
      <c r="G27" s="189">
        <v>103788315</v>
      </c>
      <c r="H27" s="189">
        <v>110834000</v>
      </c>
      <c r="I27" s="188">
        <f>SUM(C27:H27)</f>
        <v>519855805</v>
      </c>
    </row>
    <row r="28" spans="1:9" s="18" customFormat="1" ht="12" customHeight="1" thickBot="1">
      <c r="A28" s="82" t="s">
        <v>95</v>
      </c>
      <c r="B28" s="139" t="s">
        <v>157</v>
      </c>
      <c r="C28" s="190"/>
      <c r="D28" s="190"/>
      <c r="E28" s="190"/>
      <c r="F28" s="190"/>
      <c r="G28" s="190"/>
      <c r="H28" s="190"/>
      <c r="I28" s="190"/>
    </row>
    <row r="29" spans="1:9" s="18" customFormat="1" ht="12" customHeight="1" thickBot="1">
      <c r="A29" s="9" t="s">
        <v>96</v>
      </c>
      <c r="B29" s="133" t="s">
        <v>410</v>
      </c>
      <c r="C29" s="258">
        <f aca="true" t="shared" si="2" ref="C29:I29">SUM(C30:C36)</f>
        <v>509000000</v>
      </c>
      <c r="D29" s="258">
        <f t="shared" si="2"/>
        <v>0</v>
      </c>
      <c r="E29" s="258">
        <f t="shared" si="2"/>
        <v>0</v>
      </c>
      <c r="F29" s="258">
        <f t="shared" si="2"/>
        <v>0</v>
      </c>
      <c r="G29" s="258">
        <f t="shared" si="2"/>
        <v>157244000</v>
      </c>
      <c r="H29" s="258">
        <f>SUM(H30:H36)</f>
        <v>0</v>
      </c>
      <c r="I29" s="258">
        <f t="shared" si="2"/>
        <v>666244000</v>
      </c>
    </row>
    <row r="30" spans="1:9" s="18" customFormat="1" ht="12" customHeight="1">
      <c r="A30" s="80" t="s">
        <v>158</v>
      </c>
      <c r="B30" s="134" t="s">
        <v>406</v>
      </c>
      <c r="C30" s="193">
        <v>23000000</v>
      </c>
      <c r="D30" s="193"/>
      <c r="E30" s="193"/>
      <c r="F30" s="193"/>
      <c r="G30" s="193"/>
      <c r="H30" s="193"/>
      <c r="I30" s="193">
        <v>23000000</v>
      </c>
    </row>
    <row r="31" spans="1:9" s="18" customFormat="1" ht="12" customHeight="1">
      <c r="A31" s="81" t="s">
        <v>159</v>
      </c>
      <c r="B31" s="135" t="s">
        <v>417</v>
      </c>
      <c r="C31" s="189">
        <v>31000000</v>
      </c>
      <c r="D31" s="189"/>
      <c r="E31" s="189"/>
      <c r="F31" s="189"/>
      <c r="G31" s="189"/>
      <c r="H31" s="189"/>
      <c r="I31" s="189">
        <v>31000000</v>
      </c>
    </row>
    <row r="32" spans="1:9" s="18" customFormat="1" ht="12" customHeight="1">
      <c r="A32" s="81" t="s">
        <v>160</v>
      </c>
      <c r="B32" s="135" t="s">
        <v>407</v>
      </c>
      <c r="C32" s="189">
        <v>453000000</v>
      </c>
      <c r="D32" s="189"/>
      <c r="E32" s="189"/>
      <c r="F32" s="189"/>
      <c r="G32" s="189">
        <v>157244000</v>
      </c>
      <c r="H32" s="189"/>
      <c r="I32" s="188">
        <f>SUM(C32:G32)</f>
        <v>610244000</v>
      </c>
    </row>
    <row r="33" spans="1:9" s="18" customFormat="1" ht="12" customHeight="1">
      <c r="A33" s="81" t="s">
        <v>161</v>
      </c>
      <c r="B33" s="135" t="s">
        <v>408</v>
      </c>
      <c r="C33" s="288">
        <v>1000000</v>
      </c>
      <c r="D33" s="288"/>
      <c r="E33" s="288"/>
      <c r="F33" s="288"/>
      <c r="G33" s="288"/>
      <c r="H33" s="288"/>
      <c r="I33" s="288">
        <v>1000000</v>
      </c>
    </row>
    <row r="34" spans="1:9" s="18" customFormat="1" ht="12" customHeight="1">
      <c r="A34" s="81" t="s">
        <v>403</v>
      </c>
      <c r="B34" s="135" t="s">
        <v>162</v>
      </c>
      <c r="C34" s="189"/>
      <c r="D34" s="189"/>
      <c r="E34" s="189"/>
      <c r="F34" s="189"/>
      <c r="G34" s="189"/>
      <c r="H34" s="189"/>
      <c r="I34" s="189"/>
    </row>
    <row r="35" spans="1:9" s="18" customFormat="1" ht="12" customHeight="1">
      <c r="A35" s="81" t="s">
        <v>404</v>
      </c>
      <c r="B35" s="135" t="s">
        <v>163</v>
      </c>
      <c r="C35" s="189"/>
      <c r="D35" s="189"/>
      <c r="E35" s="189"/>
      <c r="F35" s="189"/>
      <c r="G35" s="189"/>
      <c r="H35" s="189"/>
      <c r="I35" s="189"/>
    </row>
    <row r="36" spans="1:9" s="18" customFormat="1" ht="12" customHeight="1" thickBot="1">
      <c r="A36" s="82" t="s">
        <v>405</v>
      </c>
      <c r="B36" s="140" t="s">
        <v>164</v>
      </c>
      <c r="C36" s="190">
        <v>1000000</v>
      </c>
      <c r="D36" s="190"/>
      <c r="E36" s="190"/>
      <c r="F36" s="190"/>
      <c r="G36" s="190"/>
      <c r="H36" s="190"/>
      <c r="I36" s="190">
        <v>1000000</v>
      </c>
    </row>
    <row r="37" spans="1:9" s="18" customFormat="1" ht="12" customHeight="1" thickBot="1">
      <c r="A37" s="9" t="s">
        <v>8</v>
      </c>
      <c r="B37" s="133" t="s">
        <v>320</v>
      </c>
      <c r="C37" s="243">
        <f aca="true" t="shared" si="3" ref="C37:I37">SUM(C38:C48)</f>
        <v>141530000</v>
      </c>
      <c r="D37" s="243">
        <f t="shared" si="3"/>
        <v>0</v>
      </c>
      <c r="E37" s="243">
        <f t="shared" si="3"/>
        <v>2590000</v>
      </c>
      <c r="F37" s="243">
        <f t="shared" si="3"/>
        <v>2641000</v>
      </c>
      <c r="G37" s="243">
        <f t="shared" si="3"/>
        <v>13421000</v>
      </c>
      <c r="H37" s="243">
        <f>SUM(H38:H48)</f>
        <v>1633000</v>
      </c>
      <c r="I37" s="243">
        <f t="shared" si="3"/>
        <v>161815000</v>
      </c>
    </row>
    <row r="38" spans="1:9" s="18" customFormat="1" ht="12" customHeight="1">
      <c r="A38" s="80" t="s">
        <v>53</v>
      </c>
      <c r="B38" s="134" t="s">
        <v>167</v>
      </c>
      <c r="C38" s="191"/>
      <c r="D38" s="191"/>
      <c r="E38" s="191"/>
      <c r="F38" s="191"/>
      <c r="G38" s="191"/>
      <c r="H38" s="191"/>
      <c r="I38" s="191"/>
    </row>
    <row r="39" spans="1:9" s="18" customFormat="1" ht="12" customHeight="1">
      <c r="A39" s="81" t="s">
        <v>54</v>
      </c>
      <c r="B39" s="135" t="s">
        <v>168</v>
      </c>
      <c r="C39" s="188">
        <v>35400000</v>
      </c>
      <c r="D39" s="188"/>
      <c r="E39" s="188"/>
      <c r="F39" s="188"/>
      <c r="G39" s="188">
        <v>11717000</v>
      </c>
      <c r="H39" s="188"/>
      <c r="I39" s="188">
        <f>SUM(C39:G39)</f>
        <v>47117000</v>
      </c>
    </row>
    <row r="40" spans="1:9" s="18" customFormat="1" ht="12" customHeight="1">
      <c r="A40" s="81" t="s">
        <v>55</v>
      </c>
      <c r="B40" s="135" t="s">
        <v>169</v>
      </c>
      <c r="C40" s="188">
        <v>3600000</v>
      </c>
      <c r="D40" s="188"/>
      <c r="E40" s="188"/>
      <c r="F40" s="188"/>
      <c r="G40" s="188"/>
      <c r="H40" s="188"/>
      <c r="I40" s="188">
        <v>3600000</v>
      </c>
    </row>
    <row r="41" spans="1:9" s="18" customFormat="1" ht="12" customHeight="1">
      <c r="A41" s="81" t="s">
        <v>98</v>
      </c>
      <c r="B41" s="135" t="s">
        <v>170</v>
      </c>
      <c r="C41" s="188">
        <v>44000000</v>
      </c>
      <c r="D41" s="188"/>
      <c r="E41" s="188"/>
      <c r="F41" s="188"/>
      <c r="G41" s="188"/>
      <c r="H41" s="188"/>
      <c r="I41" s="188">
        <v>44000000</v>
      </c>
    </row>
    <row r="42" spans="1:9" s="18" customFormat="1" ht="12" customHeight="1">
      <c r="A42" s="81" t="s">
        <v>99</v>
      </c>
      <c r="B42" s="135" t="s">
        <v>171</v>
      </c>
      <c r="C42" s="188">
        <v>24000000</v>
      </c>
      <c r="D42" s="188"/>
      <c r="E42" s="188"/>
      <c r="F42" s="188"/>
      <c r="G42" s="188"/>
      <c r="H42" s="188"/>
      <c r="I42" s="188">
        <v>24000000</v>
      </c>
    </row>
    <row r="43" spans="1:9" s="18" customFormat="1" ht="12" customHeight="1">
      <c r="A43" s="81" t="s">
        <v>100</v>
      </c>
      <c r="B43" s="135" t="s">
        <v>172</v>
      </c>
      <c r="C43" s="188">
        <v>28890000</v>
      </c>
      <c r="D43" s="188"/>
      <c r="E43" s="188"/>
      <c r="F43" s="188"/>
      <c r="G43" s="188"/>
      <c r="H43" s="188"/>
      <c r="I43" s="188">
        <v>28890000</v>
      </c>
    </row>
    <row r="44" spans="1:9" s="18" customFormat="1" ht="12" customHeight="1">
      <c r="A44" s="81" t="s">
        <v>101</v>
      </c>
      <c r="B44" s="135" t="s">
        <v>173</v>
      </c>
      <c r="C44" s="188"/>
      <c r="D44" s="188"/>
      <c r="E44" s="188">
        <v>2590000</v>
      </c>
      <c r="F44" s="432">
        <v>2641000</v>
      </c>
      <c r="G44" s="189">
        <v>1704000</v>
      </c>
      <c r="H44" s="189">
        <v>1633000</v>
      </c>
      <c r="I44" s="188">
        <f>SUM(C44:H44)</f>
        <v>8568000</v>
      </c>
    </row>
    <row r="45" spans="1:9" s="18" customFormat="1" ht="12" customHeight="1">
      <c r="A45" s="81" t="s">
        <v>102</v>
      </c>
      <c r="B45" s="135" t="s">
        <v>409</v>
      </c>
      <c r="C45" s="188"/>
      <c r="D45" s="188"/>
      <c r="E45" s="188"/>
      <c r="F45" s="188"/>
      <c r="G45" s="188"/>
      <c r="H45" s="188"/>
      <c r="I45" s="188"/>
    </row>
    <row r="46" spans="1:9" s="18" customFormat="1" ht="12" customHeight="1">
      <c r="A46" s="81" t="s">
        <v>165</v>
      </c>
      <c r="B46" s="135" t="s">
        <v>175</v>
      </c>
      <c r="C46" s="188"/>
      <c r="D46" s="188"/>
      <c r="E46" s="188"/>
      <c r="F46" s="188"/>
      <c r="G46" s="188"/>
      <c r="H46" s="188"/>
      <c r="I46" s="188"/>
    </row>
    <row r="47" spans="1:9" s="18" customFormat="1" ht="12" customHeight="1">
      <c r="A47" s="82" t="s">
        <v>166</v>
      </c>
      <c r="B47" s="139" t="s">
        <v>322</v>
      </c>
      <c r="C47" s="188"/>
      <c r="D47" s="188"/>
      <c r="E47" s="188"/>
      <c r="F47" s="188"/>
      <c r="G47" s="188"/>
      <c r="H47" s="188"/>
      <c r="I47" s="188"/>
    </row>
    <row r="48" spans="1:9" s="18" customFormat="1" ht="12" customHeight="1" thickBot="1">
      <c r="A48" s="82" t="s">
        <v>321</v>
      </c>
      <c r="B48" s="139" t="s">
        <v>176</v>
      </c>
      <c r="C48" s="766">
        <v>5640000</v>
      </c>
      <c r="D48" s="766"/>
      <c r="E48" s="766"/>
      <c r="F48" s="766"/>
      <c r="G48" s="766"/>
      <c r="H48" s="766"/>
      <c r="I48" s="766">
        <v>5640000</v>
      </c>
    </row>
    <row r="49" spans="1:9" s="18" customFormat="1" ht="12" customHeight="1" thickBot="1">
      <c r="A49" s="9" t="s">
        <v>9</v>
      </c>
      <c r="B49" s="133" t="s">
        <v>177</v>
      </c>
      <c r="C49" s="243">
        <f aca="true" t="shared" si="4" ref="C49:I49">SUM(C50:C54)</f>
        <v>10000000</v>
      </c>
      <c r="D49" s="243">
        <f t="shared" si="4"/>
        <v>0</v>
      </c>
      <c r="E49" s="243">
        <f t="shared" si="4"/>
        <v>25879768</v>
      </c>
      <c r="F49" s="243">
        <f t="shared" si="4"/>
        <v>0</v>
      </c>
      <c r="G49" s="243">
        <f t="shared" si="4"/>
        <v>2310000</v>
      </c>
      <c r="H49" s="243">
        <f>SUM(H50:H54)</f>
        <v>0</v>
      </c>
      <c r="I49" s="243">
        <f t="shared" si="4"/>
        <v>38189768</v>
      </c>
    </row>
    <row r="50" spans="1:9" s="18" customFormat="1" ht="12" customHeight="1">
      <c r="A50" s="80" t="s">
        <v>56</v>
      </c>
      <c r="B50" s="134" t="s">
        <v>181</v>
      </c>
      <c r="C50" s="193"/>
      <c r="D50" s="193"/>
      <c r="E50" s="193"/>
      <c r="F50" s="193"/>
      <c r="G50" s="193"/>
      <c r="H50" s="193"/>
      <c r="I50" s="193"/>
    </row>
    <row r="51" spans="1:9" s="18" customFormat="1" ht="12" customHeight="1">
      <c r="A51" s="81" t="s">
        <v>57</v>
      </c>
      <c r="B51" s="135" t="s">
        <v>182</v>
      </c>
      <c r="C51" s="189">
        <v>10000000</v>
      </c>
      <c r="D51" s="189"/>
      <c r="E51" s="189"/>
      <c r="F51" s="189"/>
      <c r="G51" s="189">
        <v>2310000</v>
      </c>
      <c r="H51" s="189"/>
      <c r="I51" s="188">
        <f>SUM(C51:G51)</f>
        <v>12310000</v>
      </c>
    </row>
    <row r="52" spans="1:9" s="18" customFormat="1" ht="12" customHeight="1">
      <c r="A52" s="81" t="s">
        <v>178</v>
      </c>
      <c r="B52" s="135" t="s">
        <v>183</v>
      </c>
      <c r="C52" s="189"/>
      <c r="D52" s="189"/>
      <c r="E52" s="189"/>
      <c r="F52" s="189"/>
      <c r="G52" s="189"/>
      <c r="H52" s="189"/>
      <c r="I52" s="189"/>
    </row>
    <row r="53" spans="1:9" s="18" customFormat="1" ht="12" customHeight="1">
      <c r="A53" s="81" t="s">
        <v>179</v>
      </c>
      <c r="B53" s="135" t="s">
        <v>184</v>
      </c>
      <c r="C53" s="189"/>
      <c r="D53" s="189"/>
      <c r="E53" s="189"/>
      <c r="F53" s="189"/>
      <c r="G53" s="189"/>
      <c r="H53" s="189"/>
      <c r="I53" s="189"/>
    </row>
    <row r="54" spans="1:9" s="18" customFormat="1" ht="12" customHeight="1" thickBot="1">
      <c r="A54" s="82" t="s">
        <v>180</v>
      </c>
      <c r="B54" s="139" t="s">
        <v>185</v>
      </c>
      <c r="C54" s="190"/>
      <c r="D54" s="190"/>
      <c r="E54" s="190">
        <v>25879768</v>
      </c>
      <c r="F54" s="190"/>
      <c r="G54" s="190"/>
      <c r="H54" s="190"/>
      <c r="I54" s="190">
        <f>SUM(C54:E54)</f>
        <v>25879768</v>
      </c>
    </row>
    <row r="55" spans="1:9" s="18" customFormat="1" ht="12" customHeight="1" thickBot="1">
      <c r="A55" s="9" t="s">
        <v>103</v>
      </c>
      <c r="B55" s="133" t="s">
        <v>186</v>
      </c>
      <c r="C55" s="192"/>
      <c r="D55" s="192"/>
      <c r="E55" s="192"/>
      <c r="F55" s="192"/>
      <c r="G55" s="192"/>
      <c r="H55" s="192"/>
      <c r="I55" s="192"/>
    </row>
    <row r="56" spans="1:9" s="18" customFormat="1" ht="12" customHeight="1">
      <c r="A56" s="80" t="s">
        <v>58</v>
      </c>
      <c r="B56" s="134" t="s">
        <v>187</v>
      </c>
      <c r="C56" s="193"/>
      <c r="D56" s="193"/>
      <c r="E56" s="193"/>
      <c r="F56" s="193"/>
      <c r="G56" s="193"/>
      <c r="H56" s="193"/>
      <c r="I56" s="193"/>
    </row>
    <row r="57" spans="1:9" s="18" customFormat="1" ht="12" customHeight="1">
      <c r="A57" s="81" t="s">
        <v>59</v>
      </c>
      <c r="B57" s="135" t="s">
        <v>315</v>
      </c>
      <c r="C57" s="189"/>
      <c r="D57" s="189"/>
      <c r="E57" s="189"/>
      <c r="F57" s="189"/>
      <c r="G57" s="189"/>
      <c r="H57" s="189"/>
      <c r="I57" s="189"/>
    </row>
    <row r="58" spans="1:9" s="18" customFormat="1" ht="12" customHeight="1">
      <c r="A58" s="81" t="s">
        <v>190</v>
      </c>
      <c r="B58" s="135" t="s">
        <v>188</v>
      </c>
      <c r="C58" s="189"/>
      <c r="D58" s="189"/>
      <c r="E58" s="189"/>
      <c r="F58" s="189"/>
      <c r="G58" s="189"/>
      <c r="H58" s="189"/>
      <c r="I58" s="189"/>
    </row>
    <row r="59" spans="1:9" s="18" customFormat="1" ht="12" customHeight="1" thickBot="1">
      <c r="A59" s="82" t="s">
        <v>191</v>
      </c>
      <c r="B59" s="139" t="s">
        <v>189</v>
      </c>
      <c r="C59" s="190"/>
      <c r="D59" s="190"/>
      <c r="E59" s="190"/>
      <c r="F59" s="190"/>
      <c r="G59" s="190"/>
      <c r="H59" s="190"/>
      <c r="I59" s="190"/>
    </row>
    <row r="60" spans="1:9" s="18" customFormat="1" ht="12" customHeight="1" thickBot="1">
      <c r="A60" s="9" t="s">
        <v>11</v>
      </c>
      <c r="B60" s="138" t="s">
        <v>192</v>
      </c>
      <c r="C60" s="243">
        <f aca="true" t="shared" si="5" ref="C60:I60">SUM(C61:C63)</f>
        <v>0</v>
      </c>
      <c r="D60" s="243">
        <f t="shared" si="5"/>
        <v>0</v>
      </c>
      <c r="E60" s="243">
        <f t="shared" si="5"/>
        <v>0</v>
      </c>
      <c r="F60" s="243">
        <f t="shared" si="5"/>
        <v>0</v>
      </c>
      <c r="G60" s="243">
        <f t="shared" si="5"/>
        <v>0</v>
      </c>
      <c r="H60" s="243">
        <f>SUM(H61:H63)</f>
        <v>0</v>
      </c>
      <c r="I60" s="243">
        <f t="shared" si="5"/>
        <v>0</v>
      </c>
    </row>
    <row r="61" spans="1:9" s="18" customFormat="1" ht="12" customHeight="1">
      <c r="A61" s="80" t="s">
        <v>104</v>
      </c>
      <c r="B61" s="134" t="s">
        <v>194</v>
      </c>
      <c r="C61" s="193"/>
      <c r="D61" s="193"/>
      <c r="E61" s="193"/>
      <c r="F61" s="193"/>
      <c r="G61" s="193"/>
      <c r="H61" s="193"/>
      <c r="I61" s="193"/>
    </row>
    <row r="62" spans="1:9" s="18" customFormat="1" ht="12" customHeight="1">
      <c r="A62" s="81" t="s">
        <v>105</v>
      </c>
      <c r="B62" s="135" t="s">
        <v>316</v>
      </c>
      <c r="C62" s="189"/>
      <c r="D62" s="189"/>
      <c r="E62" s="189"/>
      <c r="F62" s="189"/>
      <c r="G62" s="189"/>
      <c r="H62" s="189"/>
      <c r="I62" s="189"/>
    </row>
    <row r="63" spans="1:9" s="18" customFormat="1" ht="12" customHeight="1">
      <c r="A63" s="81" t="s">
        <v>126</v>
      </c>
      <c r="B63" s="135" t="s">
        <v>195</v>
      </c>
      <c r="C63" s="189"/>
      <c r="D63" s="189"/>
      <c r="E63" s="189"/>
      <c r="F63" s="189"/>
      <c r="G63" s="189"/>
      <c r="H63" s="189"/>
      <c r="I63" s="189"/>
    </row>
    <row r="64" spans="1:9" s="18" customFormat="1" ht="12" customHeight="1" thickBot="1">
      <c r="A64" s="82" t="s">
        <v>193</v>
      </c>
      <c r="B64" s="139" t="s">
        <v>196</v>
      </c>
      <c r="C64" s="190"/>
      <c r="D64" s="190"/>
      <c r="E64" s="190"/>
      <c r="F64" s="190"/>
      <c r="G64" s="190"/>
      <c r="H64" s="190"/>
      <c r="I64" s="190"/>
    </row>
    <row r="65" spans="1:9" s="18" customFormat="1" ht="12" customHeight="1" thickBot="1">
      <c r="A65" s="9" t="s">
        <v>12</v>
      </c>
      <c r="B65" s="133" t="s">
        <v>197</v>
      </c>
      <c r="C65" s="258">
        <f aca="true" t="shared" si="6" ref="C65:I65">+C8+C15+C22+C29+C37+C49+C55+C60</f>
        <v>1578744264</v>
      </c>
      <c r="D65" s="258">
        <f t="shared" si="6"/>
        <v>0</v>
      </c>
      <c r="E65" s="258">
        <f t="shared" si="6"/>
        <v>333703258</v>
      </c>
      <c r="F65" s="258">
        <f t="shared" si="6"/>
        <v>75578282</v>
      </c>
      <c r="G65" s="258">
        <f t="shared" si="6"/>
        <v>340060577</v>
      </c>
      <c r="H65" s="258">
        <f>+H8+H15+H22+H29+H37+H49+H55+H60</f>
        <v>116867451</v>
      </c>
      <c r="I65" s="258">
        <f t="shared" si="6"/>
        <v>2444953832</v>
      </c>
    </row>
    <row r="66" spans="1:9" s="18" customFormat="1" ht="12" customHeight="1" thickBot="1">
      <c r="A66" s="83" t="s">
        <v>288</v>
      </c>
      <c r="B66" s="138" t="s">
        <v>199</v>
      </c>
      <c r="C66" s="192"/>
      <c r="D66" s="192"/>
      <c r="E66" s="192"/>
      <c r="F66" s="192"/>
      <c r="G66" s="192"/>
      <c r="H66" s="192"/>
      <c r="I66" s="192"/>
    </row>
    <row r="67" spans="1:9" s="18" customFormat="1" ht="12" customHeight="1">
      <c r="A67" s="80" t="s">
        <v>230</v>
      </c>
      <c r="B67" s="134" t="s">
        <v>200</v>
      </c>
      <c r="C67" s="193"/>
      <c r="D67" s="193"/>
      <c r="E67" s="193"/>
      <c r="F67" s="193"/>
      <c r="G67" s="193"/>
      <c r="H67" s="193"/>
      <c r="I67" s="193"/>
    </row>
    <row r="68" spans="1:9" s="18" customFormat="1" ht="12" customHeight="1">
      <c r="A68" s="81" t="s">
        <v>239</v>
      </c>
      <c r="B68" s="135" t="s">
        <v>201</v>
      </c>
      <c r="C68" s="189"/>
      <c r="D68" s="189"/>
      <c r="E68" s="189"/>
      <c r="F68" s="189"/>
      <c r="G68" s="189"/>
      <c r="H68" s="189"/>
      <c r="I68" s="189"/>
    </row>
    <row r="69" spans="1:9" s="18" customFormat="1" ht="12" customHeight="1" thickBot="1">
      <c r="A69" s="82" t="s">
        <v>240</v>
      </c>
      <c r="B69" s="283" t="s">
        <v>202</v>
      </c>
      <c r="C69" s="190"/>
      <c r="D69" s="190"/>
      <c r="E69" s="190"/>
      <c r="F69" s="190"/>
      <c r="G69" s="190"/>
      <c r="H69" s="190"/>
      <c r="I69" s="190"/>
    </row>
    <row r="70" spans="1:9" s="18" customFormat="1" ht="12" customHeight="1" thickBot="1">
      <c r="A70" s="83" t="s">
        <v>203</v>
      </c>
      <c r="B70" s="138" t="s">
        <v>204</v>
      </c>
      <c r="C70" s="192"/>
      <c r="D70" s="192"/>
      <c r="E70" s="192"/>
      <c r="F70" s="192"/>
      <c r="G70" s="192"/>
      <c r="H70" s="192"/>
      <c r="I70" s="192"/>
    </row>
    <row r="71" spans="1:9" s="18" customFormat="1" ht="12" customHeight="1">
      <c r="A71" s="80" t="s">
        <v>83</v>
      </c>
      <c r="B71" s="134" t="s">
        <v>205</v>
      </c>
      <c r="C71" s="193"/>
      <c r="D71" s="193"/>
      <c r="E71" s="193"/>
      <c r="F71" s="193"/>
      <c r="G71" s="193"/>
      <c r="H71" s="193"/>
      <c r="I71" s="193"/>
    </row>
    <row r="72" spans="1:9" s="18" customFormat="1" ht="12" customHeight="1">
      <c r="A72" s="81" t="s">
        <v>84</v>
      </c>
      <c r="B72" s="135" t="s">
        <v>206</v>
      </c>
      <c r="C72" s="189"/>
      <c r="D72" s="189"/>
      <c r="E72" s="189"/>
      <c r="F72" s="189"/>
      <c r="G72" s="189"/>
      <c r="H72" s="189"/>
      <c r="I72" s="189"/>
    </row>
    <row r="73" spans="1:9" s="18" customFormat="1" ht="12" customHeight="1">
      <c r="A73" s="81" t="s">
        <v>231</v>
      </c>
      <c r="B73" s="135" t="s">
        <v>207</v>
      </c>
      <c r="C73" s="189"/>
      <c r="D73" s="189"/>
      <c r="E73" s="189"/>
      <c r="F73" s="189"/>
      <c r="G73" s="189"/>
      <c r="H73" s="189"/>
      <c r="I73" s="189"/>
    </row>
    <row r="74" spans="1:9" s="18" customFormat="1" ht="12" customHeight="1" thickBot="1">
      <c r="A74" s="82" t="s">
        <v>232</v>
      </c>
      <c r="B74" s="139" t="s">
        <v>208</v>
      </c>
      <c r="C74" s="190"/>
      <c r="D74" s="190"/>
      <c r="E74" s="190"/>
      <c r="F74" s="190"/>
      <c r="G74" s="190"/>
      <c r="H74" s="190"/>
      <c r="I74" s="190"/>
    </row>
    <row r="75" spans="1:9" s="18" customFormat="1" ht="12" customHeight="1" thickBot="1">
      <c r="A75" s="83" t="s">
        <v>209</v>
      </c>
      <c r="B75" s="138" t="s">
        <v>210</v>
      </c>
      <c r="C75" s="243">
        <f aca="true" t="shared" si="7" ref="C75:I75">SUM(C76:C77)</f>
        <v>500000000</v>
      </c>
      <c r="D75" s="243">
        <f t="shared" si="7"/>
        <v>27350267</v>
      </c>
      <c r="E75" s="243">
        <f t="shared" si="7"/>
        <v>0</v>
      </c>
      <c r="F75" s="243">
        <f t="shared" si="7"/>
        <v>0</v>
      </c>
      <c r="G75" s="243">
        <f t="shared" si="7"/>
        <v>0</v>
      </c>
      <c r="H75" s="243">
        <f>SUM(H76:H77)</f>
        <v>0</v>
      </c>
      <c r="I75" s="243">
        <f t="shared" si="7"/>
        <v>527350267</v>
      </c>
    </row>
    <row r="76" spans="1:9" s="18" customFormat="1" ht="12" customHeight="1">
      <c r="A76" s="80" t="s">
        <v>233</v>
      </c>
      <c r="B76" s="134" t="s">
        <v>211</v>
      </c>
      <c r="C76" s="289">
        <v>500000000</v>
      </c>
      <c r="D76" s="440">
        <v>27350267</v>
      </c>
      <c r="E76" s="289"/>
      <c r="F76" s="289"/>
      <c r="G76" s="289"/>
      <c r="H76" s="289"/>
      <c r="I76" s="289">
        <f>SUM(C76:D76)</f>
        <v>527350267</v>
      </c>
    </row>
    <row r="77" spans="1:9" s="18" customFormat="1" ht="12" customHeight="1" thickBot="1">
      <c r="A77" s="82" t="s">
        <v>234</v>
      </c>
      <c r="B77" s="139" t="s">
        <v>212</v>
      </c>
      <c r="C77" s="190"/>
      <c r="D77" s="190"/>
      <c r="E77" s="190"/>
      <c r="F77" s="190"/>
      <c r="G77" s="190"/>
      <c r="H77" s="190"/>
      <c r="I77" s="190"/>
    </row>
    <row r="78" spans="1:9" s="17" customFormat="1" ht="12" customHeight="1" thickBot="1">
      <c r="A78" s="83" t="s">
        <v>213</v>
      </c>
      <c r="B78" s="138" t="s">
        <v>214</v>
      </c>
      <c r="C78" s="192"/>
      <c r="D78" s="192"/>
      <c r="E78" s="192"/>
      <c r="F78" s="192"/>
      <c r="G78" s="192"/>
      <c r="H78" s="192"/>
      <c r="I78" s="192"/>
    </row>
    <row r="79" spans="1:9" s="18" customFormat="1" ht="12" customHeight="1">
      <c r="A79" s="80" t="s">
        <v>235</v>
      </c>
      <c r="B79" s="134" t="s">
        <v>215</v>
      </c>
      <c r="C79" s="193"/>
      <c r="D79" s="193"/>
      <c r="E79" s="193"/>
      <c r="F79" s="193"/>
      <c r="G79" s="193"/>
      <c r="H79" s="193"/>
      <c r="I79" s="193"/>
    </row>
    <row r="80" spans="1:9" s="18" customFormat="1" ht="12" customHeight="1">
      <c r="A80" s="81" t="s">
        <v>236</v>
      </c>
      <c r="B80" s="135" t="s">
        <v>216</v>
      </c>
      <c r="C80" s="189"/>
      <c r="D80" s="189"/>
      <c r="E80" s="189"/>
      <c r="F80" s="189"/>
      <c r="G80" s="189"/>
      <c r="H80" s="189"/>
      <c r="I80" s="189"/>
    </row>
    <row r="81" spans="1:9" s="18" customFormat="1" ht="12" customHeight="1" thickBot="1">
      <c r="A81" s="82" t="s">
        <v>237</v>
      </c>
      <c r="B81" s="139" t="s">
        <v>217</v>
      </c>
      <c r="C81" s="190"/>
      <c r="D81" s="190"/>
      <c r="E81" s="190"/>
      <c r="F81" s="190"/>
      <c r="G81" s="190"/>
      <c r="H81" s="190"/>
      <c r="I81" s="190"/>
    </row>
    <row r="82" spans="1:9" s="18" customFormat="1" ht="12" customHeight="1" thickBot="1">
      <c r="A82" s="83" t="s">
        <v>218</v>
      </c>
      <c r="B82" s="138" t="s">
        <v>238</v>
      </c>
      <c r="C82" s="192"/>
      <c r="D82" s="192"/>
      <c r="E82" s="192"/>
      <c r="F82" s="192"/>
      <c r="G82" s="192"/>
      <c r="H82" s="192"/>
      <c r="I82" s="192"/>
    </row>
    <row r="83" spans="1:9" s="18" customFormat="1" ht="12" customHeight="1">
      <c r="A83" s="84" t="s">
        <v>219</v>
      </c>
      <c r="B83" s="134" t="s">
        <v>220</v>
      </c>
      <c r="C83" s="193"/>
      <c r="D83" s="193"/>
      <c r="E83" s="193"/>
      <c r="F83" s="193"/>
      <c r="G83" s="193"/>
      <c r="H83" s="193"/>
      <c r="I83" s="193"/>
    </row>
    <row r="84" spans="1:9" s="18" customFormat="1" ht="12" customHeight="1">
      <c r="A84" s="85" t="s">
        <v>221</v>
      </c>
      <c r="B84" s="135" t="s">
        <v>222</v>
      </c>
      <c r="C84" s="189"/>
      <c r="D84" s="189"/>
      <c r="E84" s="189"/>
      <c r="F84" s="189"/>
      <c r="G84" s="189"/>
      <c r="H84" s="189"/>
      <c r="I84" s="189"/>
    </row>
    <row r="85" spans="1:9" s="18" customFormat="1" ht="12" customHeight="1">
      <c r="A85" s="85" t="s">
        <v>223</v>
      </c>
      <c r="B85" s="135" t="s">
        <v>224</v>
      </c>
      <c r="C85" s="189"/>
      <c r="D85" s="189"/>
      <c r="E85" s="189"/>
      <c r="F85" s="189"/>
      <c r="G85" s="189"/>
      <c r="H85" s="189"/>
      <c r="I85" s="189"/>
    </row>
    <row r="86" spans="1:9" s="17" customFormat="1" ht="12" customHeight="1" thickBot="1">
      <c r="A86" s="86" t="s">
        <v>225</v>
      </c>
      <c r="B86" s="139" t="s">
        <v>226</v>
      </c>
      <c r="C86" s="190"/>
      <c r="D86" s="190"/>
      <c r="E86" s="190"/>
      <c r="F86" s="190"/>
      <c r="G86" s="190"/>
      <c r="H86" s="190"/>
      <c r="I86" s="190"/>
    </row>
    <row r="87" spans="1:9" s="17" customFormat="1" ht="12" customHeight="1" thickBot="1">
      <c r="A87" s="83" t="s">
        <v>227</v>
      </c>
      <c r="B87" s="138" t="s">
        <v>361</v>
      </c>
      <c r="C87" s="292"/>
      <c r="D87" s="292"/>
      <c r="E87" s="292"/>
      <c r="F87" s="292"/>
      <c r="G87" s="292"/>
      <c r="H87" s="292"/>
      <c r="I87" s="292"/>
    </row>
    <row r="88" spans="1:9" s="17" customFormat="1" ht="12" customHeight="1" thickBot="1">
      <c r="A88" s="83" t="s">
        <v>377</v>
      </c>
      <c r="B88" s="138" t="s">
        <v>228</v>
      </c>
      <c r="C88" s="292"/>
      <c r="D88" s="292"/>
      <c r="E88" s="292"/>
      <c r="F88" s="292"/>
      <c r="G88" s="292"/>
      <c r="H88" s="292"/>
      <c r="I88" s="292"/>
    </row>
    <row r="89" spans="1:9" s="17" customFormat="1" ht="12" customHeight="1" thickBot="1">
      <c r="A89" s="83" t="s">
        <v>378</v>
      </c>
      <c r="B89" s="142" t="s">
        <v>364</v>
      </c>
      <c r="C89" s="258">
        <f aca="true" t="shared" si="8" ref="C89:I89">+C66+C70+C75+C78+C82+C88+C87</f>
        <v>500000000</v>
      </c>
      <c r="D89" s="258">
        <f t="shared" si="8"/>
        <v>27350267</v>
      </c>
      <c r="E89" s="258">
        <f t="shared" si="8"/>
        <v>0</v>
      </c>
      <c r="F89" s="258">
        <f t="shared" si="8"/>
        <v>0</v>
      </c>
      <c r="G89" s="258">
        <f t="shared" si="8"/>
        <v>0</v>
      </c>
      <c r="H89" s="258">
        <f>+H66+H70+H75+H78+H82+H88+H87</f>
        <v>0</v>
      </c>
      <c r="I89" s="258">
        <f t="shared" si="8"/>
        <v>527350267</v>
      </c>
    </row>
    <row r="90" spans="1:9" s="17" customFormat="1" ht="24.75" customHeight="1" thickBot="1">
      <c r="A90" s="87" t="s">
        <v>379</v>
      </c>
      <c r="B90" s="284" t="s">
        <v>380</v>
      </c>
      <c r="C90" s="554">
        <f aca="true" t="shared" si="9" ref="C90:I90">+C65+C89</f>
        <v>2078744264</v>
      </c>
      <c r="D90" s="554">
        <f t="shared" si="9"/>
        <v>27350267</v>
      </c>
      <c r="E90" s="554">
        <f t="shared" si="9"/>
        <v>333703258</v>
      </c>
      <c r="F90" s="554">
        <f t="shared" si="9"/>
        <v>75578282</v>
      </c>
      <c r="G90" s="554">
        <f t="shared" si="9"/>
        <v>340060577</v>
      </c>
      <c r="H90" s="554">
        <f>+H65+H89</f>
        <v>116867451</v>
      </c>
      <c r="I90" s="554">
        <f t="shared" si="9"/>
        <v>2972304099</v>
      </c>
    </row>
    <row r="91" spans="1:9" s="17" customFormat="1" ht="24.75" customHeight="1">
      <c r="A91" s="181"/>
      <c r="B91" s="182"/>
      <c r="C91" s="185"/>
      <c r="D91" s="185"/>
      <c r="E91" s="185"/>
      <c r="F91" s="185"/>
      <c r="G91" s="185"/>
      <c r="H91" s="185"/>
      <c r="I91" s="185"/>
    </row>
    <row r="92" spans="1:9" s="18" customFormat="1" ht="15" customHeight="1" thickBot="1">
      <c r="A92" s="34"/>
      <c r="B92" s="35"/>
      <c r="C92" s="180"/>
      <c r="D92" s="180"/>
      <c r="E92" s="180"/>
      <c r="F92" s="180"/>
      <c r="G92" s="180"/>
      <c r="H92" s="180"/>
      <c r="I92" s="180"/>
    </row>
    <row r="93" spans="1:9" s="14" customFormat="1" ht="30" customHeight="1" thickBot="1">
      <c r="A93" s="38"/>
      <c r="B93" s="39" t="s">
        <v>39</v>
      </c>
      <c r="C93" s="394" t="s">
        <v>597</v>
      </c>
      <c r="D93" s="394" t="s">
        <v>699</v>
      </c>
      <c r="E93" s="394" t="s">
        <v>701</v>
      </c>
      <c r="F93" s="394" t="s">
        <v>708</v>
      </c>
      <c r="G93" s="394" t="s">
        <v>709</v>
      </c>
      <c r="H93" s="394" t="s">
        <v>712</v>
      </c>
      <c r="I93" s="394" t="s">
        <v>700</v>
      </c>
    </row>
    <row r="94" spans="1:9" s="19" customFormat="1" ht="12" customHeight="1" thickBot="1">
      <c r="A94" s="74" t="s">
        <v>4</v>
      </c>
      <c r="B94" s="246" t="s">
        <v>384</v>
      </c>
      <c r="C94" s="258">
        <f aca="true" t="shared" si="10" ref="C94:I94">C95+C96+C97+C98+C99</f>
        <v>789962288</v>
      </c>
      <c r="D94" s="258">
        <f t="shared" si="10"/>
        <v>27350267</v>
      </c>
      <c r="E94" s="258">
        <f t="shared" si="10"/>
        <v>22308640</v>
      </c>
      <c r="F94" s="258">
        <f t="shared" si="10"/>
        <v>28159064</v>
      </c>
      <c r="G94" s="258">
        <f t="shared" si="10"/>
        <v>7434226</v>
      </c>
      <c r="H94" s="258">
        <f>H95+H96+H97+H98+H99</f>
        <v>5988172</v>
      </c>
      <c r="I94" s="258">
        <f t="shared" si="10"/>
        <v>881202657</v>
      </c>
    </row>
    <row r="95" spans="1:9" ht="12" customHeight="1">
      <c r="A95" s="88" t="s">
        <v>60</v>
      </c>
      <c r="B95" s="230" t="s">
        <v>34</v>
      </c>
      <c r="C95" s="319">
        <v>92014485</v>
      </c>
      <c r="D95" s="319"/>
      <c r="E95" s="319"/>
      <c r="F95" s="319"/>
      <c r="G95" s="319"/>
      <c r="H95" s="319"/>
      <c r="I95" s="319">
        <v>92014485</v>
      </c>
    </row>
    <row r="96" spans="1:9" ht="12" customHeight="1">
      <c r="A96" s="81" t="s">
        <v>61</v>
      </c>
      <c r="B96" s="150" t="s">
        <v>106</v>
      </c>
      <c r="C96" s="189">
        <v>12018445</v>
      </c>
      <c r="D96" s="189"/>
      <c r="E96" s="189"/>
      <c r="F96" s="189"/>
      <c r="G96" s="189"/>
      <c r="H96" s="189"/>
      <c r="I96" s="189">
        <v>12018445</v>
      </c>
    </row>
    <row r="97" spans="1:9" ht="12" customHeight="1">
      <c r="A97" s="81" t="s">
        <v>62</v>
      </c>
      <c r="B97" s="150" t="s">
        <v>81</v>
      </c>
      <c r="C97" s="440">
        <v>438571466</v>
      </c>
      <c r="D97" s="440">
        <v>27350267</v>
      </c>
      <c r="E97" s="440">
        <v>-2375890</v>
      </c>
      <c r="F97" s="440">
        <v>28159064</v>
      </c>
      <c r="G97" s="189">
        <v>-5364160</v>
      </c>
      <c r="H97" s="189">
        <v>3858172</v>
      </c>
      <c r="I97" s="188">
        <f>SUM(C97:H97)</f>
        <v>490198919</v>
      </c>
    </row>
    <row r="98" spans="1:9" ht="12" customHeight="1">
      <c r="A98" s="81" t="s">
        <v>63</v>
      </c>
      <c r="B98" s="238" t="s">
        <v>107</v>
      </c>
      <c r="C98" s="188">
        <v>9000000</v>
      </c>
      <c r="D98" s="188"/>
      <c r="E98" s="188"/>
      <c r="F98" s="188"/>
      <c r="G98" s="188">
        <v>1000000</v>
      </c>
      <c r="H98" s="188"/>
      <c r="I98" s="188">
        <f>SUM(C98:G98)</f>
        <v>10000000</v>
      </c>
    </row>
    <row r="99" spans="1:9" ht="12" customHeight="1">
      <c r="A99" s="81" t="s">
        <v>71</v>
      </c>
      <c r="B99" s="5" t="s">
        <v>108</v>
      </c>
      <c r="C99" s="265">
        <f aca="true" t="shared" si="11" ref="C99:I99">SUM(C100:C111)</f>
        <v>238357892</v>
      </c>
      <c r="D99" s="265">
        <f t="shared" si="11"/>
        <v>0</v>
      </c>
      <c r="E99" s="265">
        <f t="shared" si="11"/>
        <v>24684530</v>
      </c>
      <c r="F99" s="265">
        <f t="shared" si="11"/>
        <v>0</v>
      </c>
      <c r="G99" s="265">
        <f t="shared" si="11"/>
        <v>11798386</v>
      </c>
      <c r="H99" s="265">
        <f>SUM(H100:H111)</f>
        <v>2130000</v>
      </c>
      <c r="I99" s="265">
        <f t="shared" si="11"/>
        <v>276970808</v>
      </c>
    </row>
    <row r="100" spans="1:9" ht="12" customHeight="1">
      <c r="A100" s="81" t="s">
        <v>64</v>
      </c>
      <c r="B100" s="150" t="s">
        <v>381</v>
      </c>
      <c r="C100" s="188"/>
      <c r="D100" s="188"/>
      <c r="E100" s="188">
        <v>11684530</v>
      </c>
      <c r="F100" s="189">
        <v>-84448</v>
      </c>
      <c r="G100" s="189"/>
      <c r="H100" s="189">
        <v>2130000</v>
      </c>
      <c r="I100" s="188">
        <f>SUM(C100:H100)</f>
        <v>13730082</v>
      </c>
    </row>
    <row r="101" spans="1:9" ht="12" customHeight="1">
      <c r="A101" s="81" t="s">
        <v>65</v>
      </c>
      <c r="B101" s="240" t="s">
        <v>327</v>
      </c>
      <c r="C101" s="395">
        <v>56533241</v>
      </c>
      <c r="D101" s="395"/>
      <c r="E101" s="395"/>
      <c r="F101" s="395"/>
      <c r="G101" s="395"/>
      <c r="H101" s="395"/>
      <c r="I101" s="395">
        <v>56533241</v>
      </c>
    </row>
    <row r="102" spans="1:9" ht="12" customHeight="1">
      <c r="A102" s="81" t="s">
        <v>72</v>
      </c>
      <c r="B102" s="240" t="s">
        <v>326</v>
      </c>
      <c r="C102" s="189"/>
      <c r="D102" s="189"/>
      <c r="E102" s="189"/>
      <c r="F102" s="189"/>
      <c r="G102" s="189"/>
      <c r="H102" s="189"/>
      <c r="I102" s="189"/>
    </row>
    <row r="103" spans="1:9" ht="12" customHeight="1">
      <c r="A103" s="81" t="s">
        <v>73</v>
      </c>
      <c r="B103" s="240" t="s">
        <v>244</v>
      </c>
      <c r="C103" s="189"/>
      <c r="D103" s="189"/>
      <c r="E103" s="189"/>
      <c r="F103" s="189"/>
      <c r="G103" s="189"/>
      <c r="H103" s="189"/>
      <c r="I103" s="189"/>
    </row>
    <row r="104" spans="1:9" ht="12" customHeight="1">
      <c r="A104" s="81" t="s">
        <v>74</v>
      </c>
      <c r="B104" s="241" t="s">
        <v>245</v>
      </c>
      <c r="C104" s="188"/>
      <c r="D104" s="188"/>
      <c r="E104" s="188"/>
      <c r="F104" s="188"/>
      <c r="G104" s="188"/>
      <c r="H104" s="188"/>
      <c r="I104" s="188"/>
    </row>
    <row r="105" spans="1:9" ht="12" customHeight="1">
      <c r="A105" s="81" t="s">
        <v>75</v>
      </c>
      <c r="B105" s="241" t="s">
        <v>246</v>
      </c>
      <c r="C105" s="189"/>
      <c r="D105" s="189"/>
      <c r="E105" s="189"/>
      <c r="F105" s="189"/>
      <c r="G105" s="189"/>
      <c r="H105" s="189"/>
      <c r="I105" s="189"/>
    </row>
    <row r="106" spans="1:9" ht="12" customHeight="1">
      <c r="A106" s="81" t="s">
        <v>77</v>
      </c>
      <c r="B106" s="240" t="s">
        <v>247</v>
      </c>
      <c r="C106" s="189">
        <v>29391690</v>
      </c>
      <c r="D106" s="189"/>
      <c r="E106" s="189"/>
      <c r="F106" s="189">
        <v>84448</v>
      </c>
      <c r="G106" s="189">
        <v>9728053</v>
      </c>
      <c r="H106" s="189"/>
      <c r="I106" s="188">
        <f>SUM(C106:G106)</f>
        <v>39204191</v>
      </c>
    </row>
    <row r="107" spans="1:9" ht="12" customHeight="1">
      <c r="A107" s="81" t="s">
        <v>109</v>
      </c>
      <c r="B107" s="240" t="s">
        <v>248</v>
      </c>
      <c r="C107" s="189"/>
      <c r="D107" s="189"/>
      <c r="E107" s="189"/>
      <c r="F107" s="189"/>
      <c r="G107" s="189"/>
      <c r="H107" s="189"/>
      <c r="I107" s="189"/>
    </row>
    <row r="108" spans="1:9" ht="12" customHeight="1">
      <c r="A108" s="81" t="s">
        <v>242</v>
      </c>
      <c r="B108" s="241" t="s">
        <v>249</v>
      </c>
      <c r="C108" s="189"/>
      <c r="D108" s="189"/>
      <c r="E108" s="189"/>
      <c r="F108" s="189"/>
      <c r="G108" s="189"/>
      <c r="H108" s="189"/>
      <c r="I108" s="189"/>
    </row>
    <row r="109" spans="1:9" ht="12" customHeight="1">
      <c r="A109" s="89" t="s">
        <v>243</v>
      </c>
      <c r="B109" s="239" t="s">
        <v>250</v>
      </c>
      <c r="C109" s="189"/>
      <c r="D109" s="189"/>
      <c r="E109" s="189"/>
      <c r="F109" s="189"/>
      <c r="G109" s="189"/>
      <c r="H109" s="189"/>
      <c r="I109" s="189"/>
    </row>
    <row r="110" spans="1:9" ht="12" customHeight="1">
      <c r="A110" s="81" t="s">
        <v>324</v>
      </c>
      <c r="B110" s="239" t="s">
        <v>251</v>
      </c>
      <c r="C110" s="189"/>
      <c r="D110" s="189"/>
      <c r="E110" s="189"/>
      <c r="F110" s="189"/>
      <c r="G110" s="189"/>
      <c r="H110" s="189"/>
      <c r="I110" s="189"/>
    </row>
    <row r="111" spans="1:9" ht="12" customHeight="1">
      <c r="A111" s="81" t="s">
        <v>325</v>
      </c>
      <c r="B111" s="241" t="s">
        <v>252</v>
      </c>
      <c r="C111" s="189">
        <v>152432961</v>
      </c>
      <c r="D111" s="189"/>
      <c r="E111" s="189">
        <v>13000000</v>
      </c>
      <c r="F111" s="189"/>
      <c r="G111" s="189">
        <v>2070333</v>
      </c>
      <c r="H111" s="189"/>
      <c r="I111" s="189">
        <f>SUM(C111:G111)</f>
        <v>167503294</v>
      </c>
    </row>
    <row r="112" spans="1:9" ht="12" customHeight="1">
      <c r="A112" s="81" t="s">
        <v>329</v>
      </c>
      <c r="B112" s="238" t="s">
        <v>35</v>
      </c>
      <c r="C112" s="296">
        <f aca="true" t="shared" si="12" ref="C112:I112">C113+C114</f>
        <v>10000000</v>
      </c>
      <c r="D112" s="296">
        <f t="shared" si="12"/>
        <v>0</v>
      </c>
      <c r="E112" s="296">
        <f t="shared" si="12"/>
        <v>0</v>
      </c>
      <c r="F112" s="296">
        <f t="shared" si="12"/>
        <v>0</v>
      </c>
      <c r="G112" s="296">
        <f t="shared" si="12"/>
        <v>205919508</v>
      </c>
      <c r="H112" s="296">
        <f>H113+H114</f>
        <v>-7148804</v>
      </c>
      <c r="I112" s="296">
        <f t="shared" si="12"/>
        <v>208770704</v>
      </c>
    </row>
    <row r="113" spans="1:9" ht="12" customHeight="1">
      <c r="A113" s="82" t="s">
        <v>330</v>
      </c>
      <c r="B113" s="150" t="s">
        <v>382</v>
      </c>
      <c r="C113" s="189">
        <v>10000000</v>
      </c>
      <c r="D113" s="189"/>
      <c r="E113" s="189"/>
      <c r="F113" s="189"/>
      <c r="G113" s="189"/>
      <c r="H113" s="189"/>
      <c r="I113" s="189">
        <v>10000000</v>
      </c>
    </row>
    <row r="114" spans="1:9" ht="12" customHeight="1" thickBot="1">
      <c r="A114" s="90" t="s">
        <v>331</v>
      </c>
      <c r="B114" s="293" t="s">
        <v>383</v>
      </c>
      <c r="C114" s="190"/>
      <c r="D114" s="190"/>
      <c r="E114" s="190"/>
      <c r="F114" s="190"/>
      <c r="G114" s="194">
        <v>205919508</v>
      </c>
      <c r="H114" s="194">
        <v>-7148804</v>
      </c>
      <c r="I114" s="188">
        <f>SUM(C114:H114)</f>
        <v>198770704</v>
      </c>
    </row>
    <row r="115" spans="1:9" ht="12" customHeight="1" thickBot="1">
      <c r="A115" s="9" t="s">
        <v>5</v>
      </c>
      <c r="B115" s="294" t="s">
        <v>253</v>
      </c>
      <c r="C115" s="243">
        <f aca="true" t="shared" si="13" ref="C115:I115">+C116+C118+C120</f>
        <v>350368446</v>
      </c>
      <c r="D115" s="243">
        <f t="shared" si="13"/>
        <v>0</v>
      </c>
      <c r="E115" s="243">
        <f t="shared" si="13"/>
        <v>285514850</v>
      </c>
      <c r="F115" s="243">
        <f t="shared" si="13"/>
        <v>-15652538</v>
      </c>
      <c r="G115" s="243">
        <f t="shared" si="13"/>
        <v>126706843</v>
      </c>
      <c r="H115" s="243">
        <f>+H116+H118+H120</f>
        <v>112140804</v>
      </c>
      <c r="I115" s="243">
        <f t="shared" si="13"/>
        <v>859078405</v>
      </c>
    </row>
    <row r="116" spans="1:9" ht="12" customHeight="1">
      <c r="A116" s="80" t="s">
        <v>66</v>
      </c>
      <c r="B116" s="150" t="s">
        <v>125</v>
      </c>
      <c r="C116" s="193">
        <v>258650000</v>
      </c>
      <c r="D116" s="193"/>
      <c r="E116" s="193">
        <v>-19718640</v>
      </c>
      <c r="F116" s="193">
        <v>-15652538</v>
      </c>
      <c r="G116" s="193">
        <v>98058089</v>
      </c>
      <c r="H116" s="193">
        <v>142344902</v>
      </c>
      <c r="I116" s="188">
        <f>SUM(C116:H116)</f>
        <v>463681813</v>
      </c>
    </row>
    <row r="117" spans="1:9" ht="12" customHeight="1">
      <c r="A117" s="80" t="s">
        <v>67</v>
      </c>
      <c r="B117" s="245" t="s">
        <v>257</v>
      </c>
      <c r="C117" s="189"/>
      <c r="D117" s="189"/>
      <c r="E117" s="189"/>
      <c r="F117" s="189"/>
      <c r="G117" s="189"/>
      <c r="H117" s="189"/>
      <c r="I117" s="189"/>
    </row>
    <row r="118" spans="1:9" ht="12" customHeight="1">
      <c r="A118" s="80" t="s">
        <v>68</v>
      </c>
      <c r="B118" s="245" t="s">
        <v>110</v>
      </c>
      <c r="C118" s="189">
        <v>84218446</v>
      </c>
      <c r="D118" s="189"/>
      <c r="E118" s="189">
        <v>305233490</v>
      </c>
      <c r="F118" s="189"/>
      <c r="G118" s="189">
        <v>28648754</v>
      </c>
      <c r="H118" s="189">
        <v>-30204098</v>
      </c>
      <c r="I118" s="189">
        <f>SUM(C118:H118)</f>
        <v>387896592</v>
      </c>
    </row>
    <row r="119" spans="1:9" ht="12" customHeight="1">
      <c r="A119" s="80" t="s">
        <v>69</v>
      </c>
      <c r="B119" s="245" t="s">
        <v>258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70</v>
      </c>
      <c r="B120" s="137" t="s">
        <v>127</v>
      </c>
      <c r="C120" s="189">
        <v>7500000</v>
      </c>
      <c r="D120" s="189"/>
      <c r="E120" s="189"/>
      <c r="F120" s="189"/>
      <c r="G120" s="189"/>
      <c r="H120" s="189"/>
      <c r="I120" s="189">
        <v>7500000</v>
      </c>
    </row>
    <row r="121" spans="1:9" ht="12" customHeight="1">
      <c r="A121" s="80" t="s">
        <v>76</v>
      </c>
      <c r="B121" s="136" t="s">
        <v>317</v>
      </c>
      <c r="C121" s="189"/>
      <c r="D121" s="189"/>
      <c r="E121" s="189"/>
      <c r="F121" s="189"/>
      <c r="G121" s="189"/>
      <c r="H121" s="189"/>
      <c r="I121" s="189"/>
    </row>
    <row r="122" spans="1:9" ht="12" customHeight="1">
      <c r="A122" s="80" t="s">
        <v>78</v>
      </c>
      <c r="B122" s="264" t="s">
        <v>263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111</v>
      </c>
      <c r="B123" s="241" t="s">
        <v>246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112</v>
      </c>
      <c r="B124" s="241" t="s">
        <v>262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113</v>
      </c>
      <c r="B125" s="241" t="s">
        <v>261</v>
      </c>
      <c r="C125" s="189"/>
      <c r="D125" s="189"/>
      <c r="E125" s="189"/>
      <c r="F125" s="189"/>
      <c r="G125" s="189"/>
      <c r="H125" s="189"/>
      <c r="I125" s="189"/>
    </row>
    <row r="126" spans="1:9" ht="12" customHeight="1">
      <c r="A126" s="80" t="s">
        <v>254</v>
      </c>
      <c r="B126" s="241" t="s">
        <v>249</v>
      </c>
      <c r="C126" s="189"/>
      <c r="D126" s="189"/>
      <c r="E126" s="189"/>
      <c r="F126" s="189"/>
      <c r="G126" s="189"/>
      <c r="H126" s="189"/>
      <c r="I126" s="189"/>
    </row>
    <row r="127" spans="1:9" ht="12" customHeight="1">
      <c r="A127" s="80" t="s">
        <v>255</v>
      </c>
      <c r="B127" s="241" t="s">
        <v>260</v>
      </c>
      <c r="C127" s="189">
        <v>7500000</v>
      </c>
      <c r="D127" s="189"/>
      <c r="E127" s="189"/>
      <c r="F127" s="189"/>
      <c r="G127" s="189"/>
      <c r="H127" s="189"/>
      <c r="I127" s="189">
        <v>7500000</v>
      </c>
    </row>
    <row r="128" spans="1:9" ht="12" customHeight="1" thickBot="1">
      <c r="A128" s="89" t="s">
        <v>256</v>
      </c>
      <c r="B128" s="241" t="s">
        <v>259</v>
      </c>
      <c r="C128" s="190"/>
      <c r="D128" s="190"/>
      <c r="E128" s="190"/>
      <c r="F128" s="190"/>
      <c r="G128" s="190"/>
      <c r="H128" s="190"/>
      <c r="I128" s="190"/>
    </row>
    <row r="129" spans="1:9" ht="12" customHeight="1" thickBot="1">
      <c r="A129" s="9" t="s">
        <v>6</v>
      </c>
      <c r="B129" s="196" t="s">
        <v>334</v>
      </c>
      <c r="C129" s="243">
        <f aca="true" t="shared" si="14" ref="C129:I129">+C94+C112+C115</f>
        <v>1150330734</v>
      </c>
      <c r="D129" s="243">
        <f t="shared" si="14"/>
        <v>27350267</v>
      </c>
      <c r="E129" s="243">
        <f t="shared" si="14"/>
        <v>307823490</v>
      </c>
      <c r="F129" s="243">
        <f t="shared" si="14"/>
        <v>12506526</v>
      </c>
      <c r="G129" s="243">
        <f t="shared" si="14"/>
        <v>340060577</v>
      </c>
      <c r="H129" s="243">
        <f>+H94+H112+H115</f>
        <v>110980172</v>
      </c>
      <c r="I129" s="243">
        <f t="shared" si="14"/>
        <v>1949051766</v>
      </c>
    </row>
    <row r="130" spans="1:9" ht="12" customHeight="1" thickBot="1">
      <c r="A130" s="9" t="s">
        <v>7</v>
      </c>
      <c r="B130" s="196" t="s">
        <v>335</v>
      </c>
      <c r="C130" s="243">
        <f aca="true" t="shared" si="15" ref="C130:I130">+C131+C132+C133</f>
        <v>0</v>
      </c>
      <c r="D130" s="243">
        <f t="shared" si="15"/>
        <v>0</v>
      </c>
      <c r="E130" s="243">
        <f t="shared" si="15"/>
        <v>0</v>
      </c>
      <c r="F130" s="243">
        <f t="shared" si="15"/>
        <v>0</v>
      </c>
      <c r="G130" s="243">
        <f t="shared" si="15"/>
        <v>0</v>
      </c>
      <c r="H130" s="243">
        <f>+H131+H132+H133</f>
        <v>0</v>
      </c>
      <c r="I130" s="243">
        <f t="shared" si="15"/>
        <v>0</v>
      </c>
    </row>
    <row r="131" spans="1:9" s="19" customFormat="1" ht="12" customHeight="1">
      <c r="A131" s="80" t="s">
        <v>158</v>
      </c>
      <c r="B131" s="151" t="s">
        <v>387</v>
      </c>
      <c r="C131" s="193"/>
      <c r="D131" s="193"/>
      <c r="E131" s="193"/>
      <c r="F131" s="193"/>
      <c r="G131" s="193"/>
      <c r="H131" s="193"/>
      <c r="I131" s="193"/>
    </row>
    <row r="132" spans="1:9" ht="12" customHeight="1">
      <c r="A132" s="80" t="s">
        <v>159</v>
      </c>
      <c r="B132" s="151" t="s">
        <v>343</v>
      </c>
      <c r="C132" s="189"/>
      <c r="D132" s="189"/>
      <c r="E132" s="189"/>
      <c r="F132" s="189"/>
      <c r="G132" s="189"/>
      <c r="H132" s="189"/>
      <c r="I132" s="189"/>
    </row>
    <row r="133" spans="1:9" ht="12" customHeight="1" thickBot="1">
      <c r="A133" s="89" t="s">
        <v>160</v>
      </c>
      <c r="B133" s="152" t="s">
        <v>386</v>
      </c>
      <c r="C133" s="349"/>
      <c r="D133" s="349"/>
      <c r="E133" s="349"/>
      <c r="F133" s="349"/>
      <c r="G133" s="349"/>
      <c r="H133" s="349"/>
      <c r="I133" s="349"/>
    </row>
    <row r="134" spans="1:9" ht="12" customHeight="1" thickBot="1">
      <c r="A134" s="9" t="s">
        <v>8</v>
      </c>
      <c r="B134" s="196" t="s">
        <v>336</v>
      </c>
      <c r="C134" s="192"/>
      <c r="D134" s="192"/>
      <c r="E134" s="192"/>
      <c r="F134" s="192"/>
      <c r="G134" s="192"/>
      <c r="H134" s="192"/>
      <c r="I134" s="192"/>
    </row>
    <row r="135" spans="1:9" ht="12" customHeight="1">
      <c r="A135" s="80" t="s">
        <v>53</v>
      </c>
      <c r="B135" s="151" t="s">
        <v>345</v>
      </c>
      <c r="C135" s="193"/>
      <c r="D135" s="193"/>
      <c r="E135" s="193"/>
      <c r="F135" s="193"/>
      <c r="G135" s="193"/>
      <c r="H135" s="193"/>
      <c r="I135" s="193"/>
    </row>
    <row r="136" spans="1:9" ht="12" customHeight="1">
      <c r="A136" s="80" t="s">
        <v>54</v>
      </c>
      <c r="B136" s="151" t="s">
        <v>337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55</v>
      </c>
      <c r="B137" s="151" t="s">
        <v>338</v>
      </c>
      <c r="C137" s="189"/>
      <c r="D137" s="189"/>
      <c r="E137" s="189"/>
      <c r="F137" s="189"/>
      <c r="G137" s="189"/>
      <c r="H137" s="189"/>
      <c r="I137" s="189"/>
    </row>
    <row r="138" spans="1:9" ht="12" customHeight="1">
      <c r="A138" s="80" t="s">
        <v>98</v>
      </c>
      <c r="B138" s="151" t="s">
        <v>385</v>
      </c>
      <c r="C138" s="189"/>
      <c r="D138" s="189"/>
      <c r="E138" s="189"/>
      <c r="F138" s="189"/>
      <c r="G138" s="189"/>
      <c r="H138" s="189"/>
      <c r="I138" s="189"/>
    </row>
    <row r="139" spans="1:9" ht="12" customHeight="1">
      <c r="A139" s="80" t="s">
        <v>99</v>
      </c>
      <c r="B139" s="151" t="s">
        <v>340</v>
      </c>
      <c r="C139" s="189"/>
      <c r="D139" s="189"/>
      <c r="E139" s="189"/>
      <c r="F139" s="189"/>
      <c r="G139" s="189"/>
      <c r="H139" s="189"/>
      <c r="I139" s="189"/>
    </row>
    <row r="140" spans="1:9" s="19" customFormat="1" ht="12" customHeight="1" thickBot="1">
      <c r="A140" s="89" t="s">
        <v>100</v>
      </c>
      <c r="B140" s="152" t="s">
        <v>341</v>
      </c>
      <c r="C140" s="190"/>
      <c r="D140" s="190"/>
      <c r="E140" s="190"/>
      <c r="F140" s="190"/>
      <c r="G140" s="190"/>
      <c r="H140" s="190"/>
      <c r="I140" s="190"/>
    </row>
    <row r="141" spans="1:12" ht="12" customHeight="1" thickBot="1">
      <c r="A141" s="9" t="s">
        <v>9</v>
      </c>
      <c r="B141" s="196" t="s">
        <v>400</v>
      </c>
      <c r="C141" s="258">
        <f aca="true" t="shared" si="16" ref="C141:I141">+C142+C143+C145+C146+C144</f>
        <v>928413530</v>
      </c>
      <c r="D141" s="258">
        <f t="shared" si="16"/>
        <v>0</v>
      </c>
      <c r="E141" s="258">
        <f t="shared" si="16"/>
        <v>25879768</v>
      </c>
      <c r="F141" s="258">
        <f t="shared" si="16"/>
        <v>63071756</v>
      </c>
      <c r="G141" s="258">
        <f t="shared" si="16"/>
        <v>0</v>
      </c>
      <c r="H141" s="258">
        <f>+H142+H143+H145+H146+H144</f>
        <v>5887279</v>
      </c>
      <c r="I141" s="258">
        <f t="shared" si="16"/>
        <v>1023252333</v>
      </c>
      <c r="L141" s="623"/>
    </row>
    <row r="142" spans="1:9" ht="12.75">
      <c r="A142" s="80" t="s">
        <v>56</v>
      </c>
      <c r="B142" s="151" t="s">
        <v>264</v>
      </c>
      <c r="C142" s="319"/>
      <c r="D142" s="319"/>
      <c r="E142" s="319"/>
      <c r="F142" s="319"/>
      <c r="G142" s="319"/>
      <c r="H142" s="319"/>
      <c r="I142" s="319"/>
    </row>
    <row r="143" spans="1:9" ht="12" customHeight="1">
      <c r="A143" s="80" t="s">
        <v>57</v>
      </c>
      <c r="B143" s="151" t="s">
        <v>265</v>
      </c>
      <c r="C143" s="443">
        <v>27322142</v>
      </c>
      <c r="D143" s="443"/>
      <c r="E143" s="443"/>
      <c r="F143" s="443"/>
      <c r="G143" s="443"/>
      <c r="H143" s="443"/>
      <c r="I143" s="443">
        <v>27322142</v>
      </c>
    </row>
    <row r="144" spans="1:9" ht="12" customHeight="1">
      <c r="A144" s="80" t="s">
        <v>178</v>
      </c>
      <c r="B144" s="151" t="s">
        <v>399</v>
      </c>
      <c r="C144" s="444">
        <v>901091388</v>
      </c>
      <c r="D144" s="444"/>
      <c r="E144" s="189">
        <v>25879768</v>
      </c>
      <c r="F144" s="189">
        <v>63071756</v>
      </c>
      <c r="G144" s="189"/>
      <c r="H144" s="189">
        <v>5887279</v>
      </c>
      <c r="I144" s="444">
        <f>SUM(C144:H144)</f>
        <v>995930191</v>
      </c>
    </row>
    <row r="145" spans="1:9" s="19" customFormat="1" ht="12" customHeight="1">
      <c r="A145" s="80" t="s">
        <v>179</v>
      </c>
      <c r="B145" s="151" t="s">
        <v>350</v>
      </c>
      <c r="C145" s="193"/>
      <c r="D145" s="193"/>
      <c r="E145" s="193"/>
      <c r="F145" s="193"/>
      <c r="G145" s="193"/>
      <c r="H145" s="193"/>
      <c r="I145" s="193"/>
    </row>
    <row r="146" spans="1:9" s="19" customFormat="1" ht="12" customHeight="1" thickBot="1">
      <c r="A146" s="89" t="s">
        <v>180</v>
      </c>
      <c r="B146" s="152" t="s">
        <v>284</v>
      </c>
      <c r="C146" s="194"/>
      <c r="D146" s="194"/>
      <c r="E146" s="194"/>
      <c r="F146" s="194"/>
      <c r="G146" s="194"/>
      <c r="H146" s="194"/>
      <c r="I146" s="194"/>
    </row>
    <row r="147" spans="1:9" s="19" customFormat="1" ht="12" customHeight="1" thickBot="1">
      <c r="A147" s="9" t="s">
        <v>10</v>
      </c>
      <c r="B147" s="196" t="s">
        <v>351</v>
      </c>
      <c r="C147" s="297"/>
      <c r="D147" s="297"/>
      <c r="E147" s="297"/>
      <c r="F147" s="297"/>
      <c r="G147" s="297"/>
      <c r="H147" s="297"/>
      <c r="I147" s="297"/>
    </row>
    <row r="148" spans="1:9" s="19" customFormat="1" ht="12" customHeight="1">
      <c r="A148" s="80" t="s">
        <v>58</v>
      </c>
      <c r="B148" s="151" t="s">
        <v>346</v>
      </c>
      <c r="C148" s="193"/>
      <c r="D148" s="193"/>
      <c r="E148" s="193"/>
      <c r="F148" s="193"/>
      <c r="G148" s="193"/>
      <c r="H148" s="193"/>
      <c r="I148" s="193"/>
    </row>
    <row r="149" spans="1:9" s="19" customFormat="1" ht="12" customHeight="1">
      <c r="A149" s="80" t="s">
        <v>59</v>
      </c>
      <c r="B149" s="151" t="s">
        <v>353</v>
      </c>
      <c r="C149" s="189"/>
      <c r="D149" s="189"/>
      <c r="E149" s="189"/>
      <c r="F149" s="189"/>
      <c r="G149" s="189"/>
      <c r="H149" s="189"/>
      <c r="I149" s="189"/>
    </row>
    <row r="150" spans="1:9" s="19" customFormat="1" ht="12" customHeight="1">
      <c r="A150" s="80" t="s">
        <v>190</v>
      </c>
      <c r="B150" s="151" t="s">
        <v>348</v>
      </c>
      <c r="C150" s="189"/>
      <c r="D150" s="189"/>
      <c r="E150" s="189"/>
      <c r="F150" s="189"/>
      <c r="G150" s="189"/>
      <c r="H150" s="189"/>
      <c r="I150" s="189"/>
    </row>
    <row r="151" spans="1:9" s="19" customFormat="1" ht="12" customHeight="1">
      <c r="A151" s="80" t="s">
        <v>191</v>
      </c>
      <c r="B151" s="151" t="s">
        <v>388</v>
      </c>
      <c r="C151" s="189"/>
      <c r="D151" s="189"/>
      <c r="E151" s="189"/>
      <c r="F151" s="189"/>
      <c r="G151" s="189"/>
      <c r="H151" s="189"/>
      <c r="I151" s="189"/>
    </row>
    <row r="152" spans="1:9" ht="12.75" customHeight="1" thickBot="1">
      <c r="A152" s="89" t="s">
        <v>352</v>
      </c>
      <c r="B152" s="152" t="s">
        <v>355</v>
      </c>
      <c r="C152" s="190"/>
      <c r="D152" s="190"/>
      <c r="E152" s="190"/>
      <c r="F152" s="190"/>
      <c r="G152" s="190"/>
      <c r="H152" s="190"/>
      <c r="I152" s="190"/>
    </row>
    <row r="153" spans="1:9" ht="12.75" customHeight="1" thickBot="1">
      <c r="A153" s="101" t="s">
        <v>11</v>
      </c>
      <c r="B153" s="196" t="s">
        <v>356</v>
      </c>
      <c r="C153" s="297"/>
      <c r="D153" s="297"/>
      <c r="E153" s="297"/>
      <c r="F153" s="297"/>
      <c r="G153" s="297"/>
      <c r="H153" s="297"/>
      <c r="I153" s="297"/>
    </row>
    <row r="154" spans="1:9" ht="12.75" customHeight="1" thickBot="1">
      <c r="A154" s="101" t="s">
        <v>12</v>
      </c>
      <c r="B154" s="196" t="s">
        <v>357</v>
      </c>
      <c r="C154" s="297"/>
      <c r="D154" s="297"/>
      <c r="E154" s="297"/>
      <c r="F154" s="297"/>
      <c r="G154" s="297"/>
      <c r="H154" s="297"/>
      <c r="I154" s="297"/>
    </row>
    <row r="155" spans="1:9" ht="12" customHeight="1" thickBot="1">
      <c r="A155" s="9" t="s">
        <v>13</v>
      </c>
      <c r="B155" s="196" t="s">
        <v>359</v>
      </c>
      <c r="C155" s="298">
        <f aca="true" t="shared" si="17" ref="C155:I155">+C130+C134+C141+C147+C153+C154</f>
        <v>928413530</v>
      </c>
      <c r="D155" s="298">
        <f t="shared" si="17"/>
        <v>0</v>
      </c>
      <c r="E155" s="298">
        <f t="shared" si="17"/>
        <v>25879768</v>
      </c>
      <c r="F155" s="298">
        <f t="shared" si="17"/>
        <v>63071756</v>
      </c>
      <c r="G155" s="298">
        <f t="shared" si="17"/>
        <v>0</v>
      </c>
      <c r="H155" s="298">
        <f>+H130+H134+H141+H147+H153+H154</f>
        <v>5887279</v>
      </c>
      <c r="I155" s="298">
        <f t="shared" si="17"/>
        <v>1023252333</v>
      </c>
    </row>
    <row r="156" spans="1:9" ht="24.75" customHeight="1" thickBot="1">
      <c r="A156" s="91" t="s">
        <v>14</v>
      </c>
      <c r="B156" s="295" t="s">
        <v>358</v>
      </c>
      <c r="C156" s="555">
        <f aca="true" t="shared" si="18" ref="C156:I156">+C129+C155</f>
        <v>2078744264</v>
      </c>
      <c r="D156" s="555">
        <f t="shared" si="18"/>
        <v>27350267</v>
      </c>
      <c r="E156" s="555">
        <f t="shared" si="18"/>
        <v>333703258</v>
      </c>
      <c r="F156" s="555">
        <f t="shared" si="18"/>
        <v>75578282</v>
      </c>
      <c r="G156" s="555">
        <f t="shared" si="18"/>
        <v>340060577</v>
      </c>
      <c r="H156" s="555">
        <f>+H129+H155</f>
        <v>116867451</v>
      </c>
      <c r="I156" s="555">
        <f t="shared" si="18"/>
        <v>2972304099</v>
      </c>
    </row>
    <row r="157" spans="3:9" ht="13.5" thickBot="1">
      <c r="C157" s="299"/>
      <c r="D157" s="299"/>
      <c r="E157" s="299"/>
      <c r="F157" s="299"/>
      <c r="G157" s="299"/>
      <c r="H157" s="299"/>
      <c r="I157" s="299"/>
    </row>
    <row r="158" spans="1:9" ht="15" customHeight="1" thickBot="1">
      <c r="A158" s="42" t="s">
        <v>389</v>
      </c>
      <c r="B158" s="221"/>
      <c r="C158" s="300">
        <v>10</v>
      </c>
      <c r="D158" s="300"/>
      <c r="E158" s="300"/>
      <c r="F158" s="300"/>
      <c r="G158" s="300"/>
      <c r="H158" s="300"/>
      <c r="I158" s="300">
        <v>10</v>
      </c>
    </row>
    <row r="159" spans="1:9" ht="14.25" customHeight="1" thickBot="1">
      <c r="A159" s="42" t="s">
        <v>122</v>
      </c>
      <c r="B159" s="221"/>
      <c r="C159" s="300">
        <v>15</v>
      </c>
      <c r="D159" s="300"/>
      <c r="E159" s="300"/>
      <c r="F159" s="300"/>
      <c r="G159" s="300"/>
      <c r="H159" s="300"/>
      <c r="I159" s="300">
        <v>15</v>
      </c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7" r:id="rId1"/>
  <headerFooter alignWithMargins="0">
    <oddHeader>&amp;R10sz. melléklet a ……/2024. (….) önkormányzati rendelethez</oddHeader>
  </headerFooter>
  <rowBreaks count="1" manualBreakCount="1">
    <brk id="9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59"/>
  <sheetViews>
    <sheetView view="pageBreakPreview" zoomScale="90" zoomScaleNormal="90" zoomScaleSheetLayoutView="90" zoomScalePageLayoutView="90" workbookViewId="0" topLeftCell="B1">
      <selection activeCell="D111" sqref="D111"/>
    </sheetView>
  </sheetViews>
  <sheetFormatPr defaultColWidth="9.00390625" defaultRowHeight="12.75"/>
  <cols>
    <col min="1" max="1" width="12.875" style="69" customWidth="1"/>
    <col min="2" max="2" width="60.875" style="70" customWidth="1"/>
    <col min="3" max="3" width="15.875" style="627" customWidth="1"/>
    <col min="4" max="8" width="13.625" style="627" customWidth="1"/>
    <col min="9" max="9" width="14.125" style="627" customWidth="1"/>
    <col min="10" max="16384" width="9.375" style="2" customWidth="1"/>
  </cols>
  <sheetData>
    <row r="1" spans="1:9" s="1" customFormat="1" ht="16.5" customHeight="1" thickBot="1">
      <c r="A1" s="26"/>
      <c r="B1" s="28"/>
      <c r="C1" s="168"/>
      <c r="D1" s="168"/>
      <c r="E1" s="168"/>
      <c r="F1" s="168"/>
      <c r="G1" s="168"/>
      <c r="H1" s="168"/>
      <c r="I1" s="168"/>
    </row>
    <row r="2" spans="1:9" s="15" customFormat="1" ht="21" customHeight="1">
      <c r="A2" s="72" t="s">
        <v>43</v>
      </c>
      <c r="B2" s="804" t="s">
        <v>636</v>
      </c>
      <c r="C2" s="807"/>
      <c r="D2" s="806"/>
      <c r="E2" s="806"/>
      <c r="F2" s="806"/>
      <c r="G2" s="806"/>
      <c r="H2" s="806"/>
      <c r="I2" s="624" t="s">
        <v>37</v>
      </c>
    </row>
    <row r="3" spans="1:9" s="15" customFormat="1" ht="24.75" thickBot="1">
      <c r="A3" s="852" t="s">
        <v>119</v>
      </c>
      <c r="B3" s="805" t="s">
        <v>637</v>
      </c>
      <c r="C3" s="808"/>
      <c r="D3" s="625"/>
      <c r="E3" s="625"/>
      <c r="F3" s="625"/>
      <c r="G3" s="625"/>
      <c r="H3" s="625"/>
      <c r="I3" s="625" t="s">
        <v>41</v>
      </c>
    </row>
    <row r="4" spans="1:9" s="16" customFormat="1" ht="15.75" customHeight="1" thickBot="1">
      <c r="A4" s="29"/>
      <c r="B4" s="29"/>
      <c r="C4" s="809"/>
      <c r="D4" s="626"/>
      <c r="E4" s="626"/>
      <c r="F4" s="626"/>
      <c r="G4" s="626"/>
      <c r="H4" s="626"/>
      <c r="I4" s="801" t="s">
        <v>535</v>
      </c>
    </row>
    <row r="5" spans="1:9" ht="24.75" customHeight="1" thickBot="1">
      <c r="A5" s="73" t="s">
        <v>121</v>
      </c>
      <c r="B5" s="281" t="s">
        <v>411</v>
      </c>
      <c r="C5" s="186" t="s">
        <v>581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14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14" customFormat="1" ht="15.75" customHeight="1" thickBot="1">
      <c r="A7" s="31"/>
      <c r="B7" s="32" t="s">
        <v>38</v>
      </c>
      <c r="C7" s="751"/>
      <c r="D7" s="751"/>
      <c r="E7" s="751"/>
      <c r="F7" s="751"/>
      <c r="G7" s="751"/>
      <c r="H7" s="751"/>
      <c r="I7" s="751"/>
    </row>
    <row r="8" spans="1:9" s="14" customFormat="1" ht="12" customHeight="1" thickBot="1">
      <c r="A8" s="9" t="s">
        <v>4</v>
      </c>
      <c r="B8" s="133" t="s">
        <v>144</v>
      </c>
      <c r="C8" s="243">
        <f aca="true" t="shared" si="0" ref="C8:I8">+C9+C10+C11+C12+C13+C14</f>
        <v>0</v>
      </c>
      <c r="D8" s="243">
        <f t="shared" si="0"/>
        <v>0</v>
      </c>
      <c r="E8" s="243">
        <f t="shared" si="0"/>
        <v>0</v>
      </c>
      <c r="F8" s="243">
        <f t="shared" si="0"/>
        <v>0</v>
      </c>
      <c r="G8" s="243">
        <f t="shared" si="0"/>
        <v>0</v>
      </c>
      <c r="H8" s="243">
        <f t="shared" si="0"/>
        <v>0</v>
      </c>
      <c r="I8" s="243">
        <f t="shared" si="0"/>
        <v>0</v>
      </c>
    </row>
    <row r="9" spans="1:9" s="17" customFormat="1" ht="12" customHeight="1">
      <c r="A9" s="80" t="s">
        <v>60</v>
      </c>
      <c r="B9" s="134" t="s">
        <v>145</v>
      </c>
      <c r="C9" s="193"/>
      <c r="D9" s="193"/>
      <c r="E9" s="193"/>
      <c r="F9" s="193"/>
      <c r="G9" s="193"/>
      <c r="H9" s="193"/>
      <c r="I9" s="193"/>
    </row>
    <row r="10" spans="1:9" s="18" customFormat="1" ht="12" customHeight="1">
      <c r="A10" s="81" t="s">
        <v>61</v>
      </c>
      <c r="B10" s="135" t="s">
        <v>146</v>
      </c>
      <c r="C10" s="189"/>
      <c r="D10" s="189"/>
      <c r="E10" s="189"/>
      <c r="F10" s="189"/>
      <c r="G10" s="189"/>
      <c r="H10" s="189"/>
      <c r="I10" s="189"/>
    </row>
    <row r="11" spans="1:9" s="18" customFormat="1" ht="12" customHeight="1">
      <c r="A11" s="81" t="s">
        <v>62</v>
      </c>
      <c r="B11" s="135" t="s">
        <v>401</v>
      </c>
      <c r="C11" s="189"/>
      <c r="D11" s="189"/>
      <c r="E11" s="189"/>
      <c r="F11" s="189"/>
      <c r="G11" s="189"/>
      <c r="H11" s="189"/>
      <c r="I11" s="189"/>
    </row>
    <row r="12" spans="1:9" s="18" customFormat="1" ht="12" customHeight="1">
      <c r="A12" s="81" t="s">
        <v>63</v>
      </c>
      <c r="B12" s="135" t="s">
        <v>147</v>
      </c>
      <c r="C12" s="189"/>
      <c r="D12" s="189"/>
      <c r="E12" s="189"/>
      <c r="F12" s="189"/>
      <c r="G12" s="189"/>
      <c r="H12" s="189"/>
      <c r="I12" s="189"/>
    </row>
    <row r="13" spans="1:9" s="18" customFormat="1" ht="12" customHeight="1">
      <c r="A13" s="81" t="s">
        <v>82</v>
      </c>
      <c r="B13" s="135" t="s">
        <v>376</v>
      </c>
      <c r="C13" s="189"/>
      <c r="D13" s="189"/>
      <c r="E13" s="189"/>
      <c r="F13" s="189"/>
      <c r="G13" s="189"/>
      <c r="H13" s="189"/>
      <c r="I13" s="189"/>
    </row>
    <row r="14" spans="1:9" s="17" customFormat="1" ht="12" customHeight="1" thickBot="1">
      <c r="A14" s="82" t="s">
        <v>64</v>
      </c>
      <c r="B14" s="139" t="s">
        <v>319</v>
      </c>
      <c r="C14" s="189"/>
      <c r="D14" s="189"/>
      <c r="E14" s="189"/>
      <c r="F14" s="189"/>
      <c r="G14" s="189"/>
      <c r="H14" s="189"/>
      <c r="I14" s="189"/>
    </row>
    <row r="15" spans="1:9" s="17" customFormat="1" ht="12" customHeight="1" thickBot="1">
      <c r="A15" s="9" t="s">
        <v>5</v>
      </c>
      <c r="B15" s="138" t="s">
        <v>148</v>
      </c>
      <c r="C15" s="243">
        <f aca="true" t="shared" si="1" ref="C15:I15">+C16+C17+C18+C19+C20</f>
        <v>0</v>
      </c>
      <c r="D15" s="243">
        <f t="shared" si="1"/>
        <v>0</v>
      </c>
      <c r="E15" s="243">
        <f t="shared" si="1"/>
        <v>0</v>
      </c>
      <c r="F15" s="243">
        <f t="shared" si="1"/>
        <v>0</v>
      </c>
      <c r="G15" s="243">
        <f t="shared" si="1"/>
        <v>0</v>
      </c>
      <c r="H15" s="243">
        <f t="shared" si="1"/>
        <v>0</v>
      </c>
      <c r="I15" s="243">
        <f t="shared" si="1"/>
        <v>0</v>
      </c>
    </row>
    <row r="16" spans="1:9" s="17" customFormat="1" ht="12" customHeight="1">
      <c r="A16" s="80" t="s">
        <v>66</v>
      </c>
      <c r="B16" s="134" t="s">
        <v>149</v>
      </c>
      <c r="C16" s="193"/>
      <c r="D16" s="193"/>
      <c r="E16" s="193"/>
      <c r="F16" s="193"/>
      <c r="G16" s="193"/>
      <c r="H16" s="193"/>
      <c r="I16" s="193"/>
    </row>
    <row r="17" spans="1:9" s="17" customFormat="1" ht="12" customHeight="1">
      <c r="A17" s="81" t="s">
        <v>67</v>
      </c>
      <c r="B17" s="135" t="s">
        <v>150</v>
      </c>
      <c r="C17" s="189"/>
      <c r="D17" s="189"/>
      <c r="E17" s="189"/>
      <c r="F17" s="189"/>
      <c r="G17" s="189"/>
      <c r="H17" s="189"/>
      <c r="I17" s="189"/>
    </row>
    <row r="18" spans="1:9" s="17" customFormat="1" ht="12" customHeight="1">
      <c r="A18" s="81" t="s">
        <v>68</v>
      </c>
      <c r="B18" s="135" t="s">
        <v>632</v>
      </c>
      <c r="C18" s="189"/>
      <c r="D18" s="189"/>
      <c r="E18" s="189"/>
      <c r="F18" s="189"/>
      <c r="G18" s="189"/>
      <c r="H18" s="189"/>
      <c r="I18" s="189"/>
    </row>
    <row r="19" spans="1:9" s="17" customFormat="1" ht="12" customHeight="1">
      <c r="A19" s="81" t="s">
        <v>69</v>
      </c>
      <c r="B19" s="135" t="s">
        <v>312</v>
      </c>
      <c r="C19" s="189"/>
      <c r="D19" s="189"/>
      <c r="E19" s="189"/>
      <c r="F19" s="189"/>
      <c r="G19" s="189"/>
      <c r="H19" s="189"/>
      <c r="I19" s="189"/>
    </row>
    <row r="20" spans="1:9" s="17" customFormat="1" ht="12" customHeight="1">
      <c r="A20" s="81" t="s">
        <v>70</v>
      </c>
      <c r="B20" s="135" t="s">
        <v>151</v>
      </c>
      <c r="C20" s="189"/>
      <c r="D20" s="189"/>
      <c r="E20" s="189"/>
      <c r="F20" s="189"/>
      <c r="G20" s="189"/>
      <c r="H20" s="189"/>
      <c r="I20" s="189"/>
    </row>
    <row r="21" spans="1:9" s="18" customFormat="1" ht="12" customHeight="1" thickBot="1">
      <c r="A21" s="82" t="s">
        <v>76</v>
      </c>
      <c r="B21" s="139" t="s">
        <v>152</v>
      </c>
      <c r="C21" s="190"/>
      <c r="D21" s="190"/>
      <c r="E21" s="190"/>
      <c r="F21" s="190"/>
      <c r="G21" s="190"/>
      <c r="H21" s="190"/>
      <c r="I21" s="190"/>
    </row>
    <row r="22" spans="1:9" s="18" customFormat="1" ht="12" customHeight="1" thickBot="1">
      <c r="A22" s="9" t="s">
        <v>6</v>
      </c>
      <c r="B22" s="133" t="s">
        <v>153</v>
      </c>
      <c r="C22" s="243">
        <f aca="true" t="shared" si="2" ref="C22:I22">+C23+C24+C25+C26+C27</f>
        <v>0</v>
      </c>
      <c r="D22" s="243">
        <f t="shared" si="2"/>
        <v>0</v>
      </c>
      <c r="E22" s="243">
        <f t="shared" si="2"/>
        <v>0</v>
      </c>
      <c r="F22" s="243">
        <f t="shared" si="2"/>
        <v>0</v>
      </c>
      <c r="G22" s="243">
        <f t="shared" si="2"/>
        <v>0</v>
      </c>
      <c r="H22" s="243">
        <f t="shared" si="2"/>
        <v>0</v>
      </c>
      <c r="I22" s="243">
        <f t="shared" si="2"/>
        <v>0</v>
      </c>
    </row>
    <row r="23" spans="1:9" s="18" customFormat="1" ht="12" customHeight="1">
      <c r="A23" s="80" t="s">
        <v>49</v>
      </c>
      <c r="B23" s="134" t="s">
        <v>154</v>
      </c>
      <c r="C23" s="193"/>
      <c r="D23" s="193"/>
      <c r="E23" s="193"/>
      <c r="F23" s="193"/>
      <c r="G23" s="193"/>
      <c r="H23" s="193"/>
      <c r="I23" s="193"/>
    </row>
    <row r="24" spans="1:9" s="17" customFormat="1" ht="12" customHeight="1">
      <c r="A24" s="81" t="s">
        <v>50</v>
      </c>
      <c r="B24" s="135" t="s">
        <v>155</v>
      </c>
      <c r="C24" s="189"/>
      <c r="D24" s="189"/>
      <c r="E24" s="189"/>
      <c r="F24" s="189"/>
      <c r="G24" s="189"/>
      <c r="H24" s="189"/>
      <c r="I24" s="189"/>
    </row>
    <row r="25" spans="1:9" s="18" customFormat="1" ht="12" customHeight="1">
      <c r="A25" s="81" t="s">
        <v>51</v>
      </c>
      <c r="B25" s="135" t="s">
        <v>313</v>
      </c>
      <c r="C25" s="189"/>
      <c r="D25" s="189"/>
      <c r="E25" s="189"/>
      <c r="F25" s="189"/>
      <c r="G25" s="189"/>
      <c r="H25" s="189"/>
      <c r="I25" s="189"/>
    </row>
    <row r="26" spans="1:9" s="18" customFormat="1" ht="12" customHeight="1">
      <c r="A26" s="81" t="s">
        <v>52</v>
      </c>
      <c r="B26" s="135" t="s">
        <v>314</v>
      </c>
      <c r="C26" s="189"/>
      <c r="D26" s="189"/>
      <c r="E26" s="189"/>
      <c r="F26" s="189"/>
      <c r="G26" s="189"/>
      <c r="H26" s="189"/>
      <c r="I26" s="189"/>
    </row>
    <row r="27" spans="1:9" s="18" customFormat="1" ht="12" customHeight="1">
      <c r="A27" s="81" t="s">
        <v>94</v>
      </c>
      <c r="B27" s="135" t="s">
        <v>156</v>
      </c>
      <c r="C27" s="189"/>
      <c r="D27" s="189"/>
      <c r="E27" s="189"/>
      <c r="F27" s="189"/>
      <c r="G27" s="189"/>
      <c r="H27" s="189"/>
      <c r="I27" s="189"/>
    </row>
    <row r="28" spans="1:9" s="18" customFormat="1" ht="12" customHeight="1" thickBot="1">
      <c r="A28" s="82" t="s">
        <v>95</v>
      </c>
      <c r="B28" s="139" t="s">
        <v>157</v>
      </c>
      <c r="C28" s="190"/>
      <c r="D28" s="190"/>
      <c r="E28" s="190"/>
      <c r="F28" s="190"/>
      <c r="G28" s="190"/>
      <c r="H28" s="190"/>
      <c r="I28" s="190"/>
    </row>
    <row r="29" spans="1:9" s="18" customFormat="1" ht="12" customHeight="1" thickBot="1">
      <c r="A29" s="9" t="s">
        <v>96</v>
      </c>
      <c r="B29" s="133" t="s">
        <v>638</v>
      </c>
      <c r="C29" s="258">
        <f aca="true" t="shared" si="3" ref="C29:I29">SUM(C30:C36)</f>
        <v>27000000</v>
      </c>
      <c r="D29" s="258">
        <f t="shared" si="3"/>
        <v>0</v>
      </c>
      <c r="E29" s="258">
        <f t="shared" si="3"/>
        <v>0</v>
      </c>
      <c r="F29" s="258">
        <f t="shared" si="3"/>
        <v>0</v>
      </c>
      <c r="G29" s="258">
        <f t="shared" si="3"/>
        <v>0</v>
      </c>
      <c r="H29" s="258">
        <f t="shared" si="3"/>
        <v>0</v>
      </c>
      <c r="I29" s="258">
        <f t="shared" si="3"/>
        <v>27000000</v>
      </c>
    </row>
    <row r="30" spans="1:9" s="18" customFormat="1" ht="12" customHeight="1">
      <c r="A30" s="80" t="s">
        <v>158</v>
      </c>
      <c r="B30" s="134" t="s">
        <v>406</v>
      </c>
      <c r="C30" s="193"/>
      <c r="D30" s="193"/>
      <c r="E30" s="193"/>
      <c r="F30" s="193"/>
      <c r="G30" s="193"/>
      <c r="H30" s="193"/>
      <c r="I30" s="193"/>
    </row>
    <row r="31" spans="1:9" s="18" customFormat="1" ht="12" customHeight="1">
      <c r="A31" s="81" t="s">
        <v>159</v>
      </c>
      <c r="B31" s="135" t="s">
        <v>634</v>
      </c>
      <c r="C31" s="189"/>
      <c r="D31" s="189"/>
      <c r="E31" s="189"/>
      <c r="F31" s="189"/>
      <c r="G31" s="189"/>
      <c r="H31" s="189"/>
      <c r="I31" s="189"/>
    </row>
    <row r="32" spans="1:9" s="18" customFormat="1" ht="12" customHeight="1">
      <c r="A32" s="81" t="s">
        <v>160</v>
      </c>
      <c r="B32" s="135" t="s">
        <v>407</v>
      </c>
      <c r="C32" s="189">
        <v>27000000</v>
      </c>
      <c r="D32" s="189"/>
      <c r="E32" s="189"/>
      <c r="F32" s="189"/>
      <c r="G32" s="189"/>
      <c r="H32" s="189"/>
      <c r="I32" s="189">
        <v>27000000</v>
      </c>
    </row>
    <row r="33" spans="1:9" s="18" customFormat="1" ht="12" customHeight="1">
      <c r="A33" s="81" t="s">
        <v>161</v>
      </c>
      <c r="B33" s="135" t="s">
        <v>408</v>
      </c>
      <c r="C33" s="189"/>
      <c r="D33" s="189"/>
      <c r="E33" s="189"/>
      <c r="F33" s="189"/>
      <c r="G33" s="189"/>
      <c r="H33" s="189"/>
      <c r="I33" s="189"/>
    </row>
    <row r="34" spans="1:9" s="18" customFormat="1" ht="12" customHeight="1">
      <c r="A34" s="81" t="s">
        <v>403</v>
      </c>
      <c r="B34" s="135" t="s">
        <v>162</v>
      </c>
      <c r="C34" s="189"/>
      <c r="D34" s="189"/>
      <c r="E34" s="189"/>
      <c r="F34" s="189"/>
      <c r="G34" s="189"/>
      <c r="H34" s="189"/>
      <c r="I34" s="189"/>
    </row>
    <row r="35" spans="1:9" s="18" customFormat="1" ht="12" customHeight="1">
      <c r="A35" s="81" t="s">
        <v>404</v>
      </c>
      <c r="B35" s="135" t="s">
        <v>163</v>
      </c>
      <c r="C35" s="189"/>
      <c r="D35" s="189"/>
      <c r="E35" s="189"/>
      <c r="F35" s="189"/>
      <c r="G35" s="189"/>
      <c r="H35" s="189"/>
      <c r="I35" s="189"/>
    </row>
    <row r="36" spans="1:9" s="18" customFormat="1" ht="12" customHeight="1" thickBot="1">
      <c r="A36" s="82" t="s">
        <v>405</v>
      </c>
      <c r="B36" s="139" t="s">
        <v>164</v>
      </c>
      <c r="C36" s="190"/>
      <c r="D36" s="190"/>
      <c r="E36" s="190"/>
      <c r="F36" s="190"/>
      <c r="G36" s="190"/>
      <c r="H36" s="190"/>
      <c r="I36" s="190"/>
    </row>
    <row r="37" spans="1:9" s="18" customFormat="1" ht="12" customHeight="1" thickBot="1">
      <c r="A37" s="9" t="s">
        <v>8</v>
      </c>
      <c r="B37" s="133" t="s">
        <v>320</v>
      </c>
      <c r="C37" s="243">
        <f aca="true" t="shared" si="4" ref="C37:I37">SUM(C38:C48)</f>
        <v>0</v>
      </c>
      <c r="D37" s="243">
        <f t="shared" si="4"/>
        <v>0</v>
      </c>
      <c r="E37" s="243">
        <f t="shared" si="4"/>
        <v>0</v>
      </c>
      <c r="F37" s="243">
        <f t="shared" si="4"/>
        <v>0</v>
      </c>
      <c r="G37" s="243">
        <f t="shared" si="4"/>
        <v>0</v>
      </c>
      <c r="H37" s="243">
        <f t="shared" si="4"/>
        <v>0</v>
      </c>
      <c r="I37" s="243">
        <f t="shared" si="4"/>
        <v>0</v>
      </c>
    </row>
    <row r="38" spans="1:9" s="18" customFormat="1" ht="12" customHeight="1">
      <c r="A38" s="80" t="s">
        <v>53</v>
      </c>
      <c r="B38" s="134" t="s">
        <v>167</v>
      </c>
      <c r="C38" s="193"/>
      <c r="D38" s="193"/>
      <c r="E38" s="193"/>
      <c r="F38" s="193"/>
      <c r="G38" s="193"/>
      <c r="H38" s="193"/>
      <c r="I38" s="193"/>
    </row>
    <row r="39" spans="1:9" s="18" customFormat="1" ht="12" customHeight="1">
      <c r="A39" s="81" t="s">
        <v>54</v>
      </c>
      <c r="B39" s="135" t="s">
        <v>168</v>
      </c>
      <c r="C39" s="189"/>
      <c r="D39" s="189"/>
      <c r="E39" s="189"/>
      <c r="F39" s="189"/>
      <c r="G39" s="189"/>
      <c r="H39" s="189"/>
      <c r="I39" s="189"/>
    </row>
    <row r="40" spans="1:9" s="18" customFormat="1" ht="12" customHeight="1">
      <c r="A40" s="81" t="s">
        <v>55</v>
      </c>
      <c r="B40" s="135" t="s">
        <v>169</v>
      </c>
      <c r="C40" s="189"/>
      <c r="D40" s="189"/>
      <c r="E40" s="189"/>
      <c r="F40" s="189"/>
      <c r="G40" s="189"/>
      <c r="H40" s="189"/>
      <c r="I40" s="189"/>
    </row>
    <row r="41" spans="1:9" s="18" customFormat="1" ht="12" customHeight="1">
      <c r="A41" s="81" t="s">
        <v>98</v>
      </c>
      <c r="B41" s="135" t="s">
        <v>170</v>
      </c>
      <c r="C41" s="189"/>
      <c r="D41" s="189"/>
      <c r="E41" s="189"/>
      <c r="F41" s="189"/>
      <c r="G41" s="189"/>
      <c r="H41" s="189"/>
      <c r="I41" s="189"/>
    </row>
    <row r="42" spans="1:9" s="18" customFormat="1" ht="12" customHeight="1">
      <c r="A42" s="81" t="s">
        <v>99</v>
      </c>
      <c r="B42" s="135" t="s">
        <v>171</v>
      </c>
      <c r="C42" s="189"/>
      <c r="D42" s="189"/>
      <c r="E42" s="189"/>
      <c r="F42" s="189"/>
      <c r="G42" s="189"/>
      <c r="H42" s="189"/>
      <c r="I42" s="189"/>
    </row>
    <row r="43" spans="1:9" s="18" customFormat="1" ht="12" customHeight="1">
      <c r="A43" s="81" t="s">
        <v>100</v>
      </c>
      <c r="B43" s="135" t="s">
        <v>172</v>
      </c>
      <c r="C43" s="189"/>
      <c r="D43" s="189"/>
      <c r="E43" s="189"/>
      <c r="F43" s="189"/>
      <c r="G43" s="189"/>
      <c r="H43" s="189"/>
      <c r="I43" s="189"/>
    </row>
    <row r="44" spans="1:9" s="18" customFormat="1" ht="12" customHeight="1">
      <c r="A44" s="81" t="s">
        <v>101</v>
      </c>
      <c r="B44" s="135" t="s">
        <v>173</v>
      </c>
      <c r="C44" s="189"/>
      <c r="D44" s="189"/>
      <c r="E44" s="189"/>
      <c r="F44" s="189"/>
      <c r="G44" s="189"/>
      <c r="H44" s="189"/>
      <c r="I44" s="189"/>
    </row>
    <row r="45" spans="1:9" s="18" customFormat="1" ht="12" customHeight="1">
      <c r="A45" s="81" t="s">
        <v>102</v>
      </c>
      <c r="B45" s="135" t="s">
        <v>639</v>
      </c>
      <c r="C45" s="189"/>
      <c r="D45" s="189"/>
      <c r="E45" s="189"/>
      <c r="F45" s="189"/>
      <c r="G45" s="189"/>
      <c r="H45" s="189"/>
      <c r="I45" s="189"/>
    </row>
    <row r="46" spans="1:9" s="18" customFormat="1" ht="12" customHeight="1">
      <c r="A46" s="81" t="s">
        <v>165</v>
      </c>
      <c r="B46" s="135" t="s">
        <v>175</v>
      </c>
      <c r="C46" s="259"/>
      <c r="D46" s="259"/>
      <c r="E46" s="259"/>
      <c r="F46" s="259"/>
      <c r="G46" s="259"/>
      <c r="H46" s="259"/>
      <c r="I46" s="259"/>
    </row>
    <row r="47" spans="1:9" s="18" customFormat="1" ht="12" customHeight="1">
      <c r="A47" s="82" t="s">
        <v>166</v>
      </c>
      <c r="B47" s="139" t="s">
        <v>322</v>
      </c>
      <c r="C47" s="621"/>
      <c r="D47" s="621"/>
      <c r="E47" s="621"/>
      <c r="F47" s="621"/>
      <c r="G47" s="621"/>
      <c r="H47" s="621"/>
      <c r="I47" s="621"/>
    </row>
    <row r="48" spans="1:9" s="18" customFormat="1" ht="12" customHeight="1" thickBot="1">
      <c r="A48" s="82" t="s">
        <v>321</v>
      </c>
      <c r="B48" s="139" t="s">
        <v>176</v>
      </c>
      <c r="C48" s="621"/>
      <c r="D48" s="621"/>
      <c r="E48" s="621"/>
      <c r="F48" s="621"/>
      <c r="G48" s="621"/>
      <c r="H48" s="621"/>
      <c r="I48" s="621"/>
    </row>
    <row r="49" spans="1:9" s="18" customFormat="1" ht="12" customHeight="1" thickBot="1">
      <c r="A49" s="9" t="s">
        <v>9</v>
      </c>
      <c r="B49" s="133" t="s">
        <v>177</v>
      </c>
      <c r="C49" s="243">
        <f aca="true" t="shared" si="5" ref="C49:I49">SUM(C50:C54)</f>
        <v>0</v>
      </c>
      <c r="D49" s="243">
        <f t="shared" si="5"/>
        <v>0</v>
      </c>
      <c r="E49" s="243">
        <f t="shared" si="5"/>
        <v>0</v>
      </c>
      <c r="F49" s="243">
        <f t="shared" si="5"/>
        <v>0</v>
      </c>
      <c r="G49" s="243">
        <f t="shared" si="5"/>
        <v>0</v>
      </c>
      <c r="H49" s="243">
        <f t="shared" si="5"/>
        <v>0</v>
      </c>
      <c r="I49" s="243">
        <f t="shared" si="5"/>
        <v>0</v>
      </c>
    </row>
    <row r="50" spans="1:9" s="18" customFormat="1" ht="12" customHeight="1">
      <c r="A50" s="80" t="s">
        <v>56</v>
      </c>
      <c r="B50" s="134" t="s">
        <v>181</v>
      </c>
      <c r="C50" s="289"/>
      <c r="D50" s="289"/>
      <c r="E50" s="289"/>
      <c r="F50" s="289"/>
      <c r="G50" s="289"/>
      <c r="H50" s="289"/>
      <c r="I50" s="289"/>
    </row>
    <row r="51" spans="1:9" s="18" customFormat="1" ht="12" customHeight="1">
      <c r="A51" s="81" t="s">
        <v>57</v>
      </c>
      <c r="B51" s="135" t="s">
        <v>182</v>
      </c>
      <c r="C51" s="259"/>
      <c r="D51" s="259"/>
      <c r="E51" s="259"/>
      <c r="F51" s="259"/>
      <c r="G51" s="259"/>
      <c r="H51" s="259"/>
      <c r="I51" s="259"/>
    </row>
    <row r="52" spans="1:9" s="18" customFormat="1" ht="12" customHeight="1">
      <c r="A52" s="81" t="s">
        <v>178</v>
      </c>
      <c r="B52" s="135" t="s">
        <v>183</v>
      </c>
      <c r="C52" s="259"/>
      <c r="D52" s="259"/>
      <c r="E52" s="259"/>
      <c r="F52" s="259"/>
      <c r="G52" s="259"/>
      <c r="H52" s="259"/>
      <c r="I52" s="259"/>
    </row>
    <row r="53" spans="1:9" s="18" customFormat="1" ht="12" customHeight="1">
      <c r="A53" s="81" t="s">
        <v>179</v>
      </c>
      <c r="B53" s="135" t="s">
        <v>184</v>
      </c>
      <c r="C53" s="259"/>
      <c r="D53" s="259"/>
      <c r="E53" s="259"/>
      <c r="F53" s="259"/>
      <c r="G53" s="259"/>
      <c r="H53" s="259"/>
      <c r="I53" s="259"/>
    </row>
    <row r="54" spans="1:9" s="18" customFormat="1" ht="12" customHeight="1" thickBot="1">
      <c r="A54" s="82" t="s">
        <v>180</v>
      </c>
      <c r="B54" s="139" t="s">
        <v>185</v>
      </c>
      <c r="C54" s="621"/>
      <c r="D54" s="621"/>
      <c r="E54" s="621"/>
      <c r="F54" s="621"/>
      <c r="G54" s="621"/>
      <c r="H54" s="621"/>
      <c r="I54" s="621"/>
    </row>
    <row r="55" spans="1:9" s="18" customFormat="1" ht="12" customHeight="1" thickBot="1">
      <c r="A55" s="9" t="s">
        <v>103</v>
      </c>
      <c r="B55" s="133" t="s">
        <v>186</v>
      </c>
      <c r="C55" s="243">
        <f aca="true" t="shared" si="6" ref="C55:I55">SUM(C56:C58)</f>
        <v>0</v>
      </c>
      <c r="D55" s="243">
        <f t="shared" si="6"/>
        <v>0</v>
      </c>
      <c r="E55" s="243">
        <f t="shared" si="6"/>
        <v>0</v>
      </c>
      <c r="F55" s="243">
        <f t="shared" si="6"/>
        <v>0</v>
      </c>
      <c r="G55" s="243">
        <f t="shared" si="6"/>
        <v>0</v>
      </c>
      <c r="H55" s="243">
        <f t="shared" si="6"/>
        <v>0</v>
      </c>
      <c r="I55" s="243">
        <f t="shared" si="6"/>
        <v>0</v>
      </c>
    </row>
    <row r="56" spans="1:9" s="18" customFormat="1" ht="12" customHeight="1">
      <c r="A56" s="80" t="s">
        <v>58</v>
      </c>
      <c r="B56" s="134" t="s">
        <v>187</v>
      </c>
      <c r="C56" s="193"/>
      <c r="D56" s="193"/>
      <c r="E56" s="193"/>
      <c r="F56" s="193"/>
      <c r="G56" s="193"/>
      <c r="H56" s="193"/>
      <c r="I56" s="193"/>
    </row>
    <row r="57" spans="1:9" s="18" customFormat="1" ht="12" customHeight="1">
      <c r="A57" s="81" t="s">
        <v>59</v>
      </c>
      <c r="B57" s="135" t="s">
        <v>315</v>
      </c>
      <c r="C57" s="189"/>
      <c r="D57" s="189"/>
      <c r="E57" s="189"/>
      <c r="F57" s="189"/>
      <c r="G57" s="189"/>
      <c r="H57" s="189"/>
      <c r="I57" s="189"/>
    </row>
    <row r="58" spans="1:9" s="18" customFormat="1" ht="12" customHeight="1">
      <c r="A58" s="81" t="s">
        <v>190</v>
      </c>
      <c r="B58" s="135" t="s">
        <v>188</v>
      </c>
      <c r="C58" s="189"/>
      <c r="D58" s="189"/>
      <c r="E58" s="189"/>
      <c r="F58" s="189"/>
      <c r="G58" s="189"/>
      <c r="H58" s="189"/>
      <c r="I58" s="189"/>
    </row>
    <row r="59" spans="1:9" s="18" customFormat="1" ht="12" customHeight="1" thickBot="1">
      <c r="A59" s="82" t="s">
        <v>191</v>
      </c>
      <c r="B59" s="139" t="s">
        <v>189</v>
      </c>
      <c r="C59" s="190"/>
      <c r="D59" s="190"/>
      <c r="E59" s="190"/>
      <c r="F59" s="190"/>
      <c r="G59" s="190"/>
      <c r="H59" s="190"/>
      <c r="I59" s="190"/>
    </row>
    <row r="60" spans="1:9" s="18" customFormat="1" ht="12" customHeight="1" thickBot="1">
      <c r="A60" s="9" t="s">
        <v>11</v>
      </c>
      <c r="B60" s="138" t="s">
        <v>192</v>
      </c>
      <c r="C60" s="243">
        <f aca="true" t="shared" si="7" ref="C60:I60">SUM(C61:C63)</f>
        <v>0</v>
      </c>
      <c r="D60" s="243">
        <f t="shared" si="7"/>
        <v>0</v>
      </c>
      <c r="E60" s="243">
        <f t="shared" si="7"/>
        <v>0</v>
      </c>
      <c r="F60" s="243">
        <f t="shared" si="7"/>
        <v>0</v>
      </c>
      <c r="G60" s="243">
        <f t="shared" si="7"/>
        <v>0</v>
      </c>
      <c r="H60" s="243">
        <f t="shared" si="7"/>
        <v>0</v>
      </c>
      <c r="I60" s="243">
        <f t="shared" si="7"/>
        <v>0</v>
      </c>
    </row>
    <row r="61" spans="1:9" s="18" customFormat="1" ht="12" customHeight="1">
      <c r="A61" s="80" t="s">
        <v>104</v>
      </c>
      <c r="B61" s="134" t="s">
        <v>194</v>
      </c>
      <c r="C61" s="259"/>
      <c r="D61" s="259"/>
      <c r="E61" s="259"/>
      <c r="F61" s="259"/>
      <c r="G61" s="259"/>
      <c r="H61" s="259"/>
      <c r="I61" s="259"/>
    </row>
    <row r="62" spans="1:9" s="18" customFormat="1" ht="12" customHeight="1">
      <c r="A62" s="81" t="s">
        <v>105</v>
      </c>
      <c r="B62" s="135" t="s">
        <v>316</v>
      </c>
      <c r="C62" s="259"/>
      <c r="D62" s="259"/>
      <c r="E62" s="259"/>
      <c r="F62" s="259"/>
      <c r="G62" s="259"/>
      <c r="H62" s="259"/>
      <c r="I62" s="259"/>
    </row>
    <row r="63" spans="1:9" s="18" customFormat="1" ht="12" customHeight="1">
      <c r="A63" s="81" t="s">
        <v>126</v>
      </c>
      <c r="B63" s="135" t="s">
        <v>195</v>
      </c>
      <c r="C63" s="259"/>
      <c r="D63" s="259"/>
      <c r="E63" s="259"/>
      <c r="F63" s="259"/>
      <c r="G63" s="259"/>
      <c r="H63" s="259"/>
      <c r="I63" s="259"/>
    </row>
    <row r="64" spans="1:9" s="18" customFormat="1" ht="12" customHeight="1" thickBot="1">
      <c r="A64" s="82" t="s">
        <v>193</v>
      </c>
      <c r="B64" s="139" t="s">
        <v>196</v>
      </c>
      <c r="C64" s="259"/>
      <c r="D64" s="259"/>
      <c r="E64" s="259"/>
      <c r="F64" s="259"/>
      <c r="G64" s="259"/>
      <c r="H64" s="259"/>
      <c r="I64" s="259"/>
    </row>
    <row r="65" spans="1:9" s="18" customFormat="1" ht="12" customHeight="1" thickBot="1">
      <c r="A65" s="9" t="s">
        <v>12</v>
      </c>
      <c r="B65" s="133" t="s">
        <v>197</v>
      </c>
      <c r="C65" s="258">
        <f aca="true" t="shared" si="8" ref="C65:I65">+C8+C15+C22+C29+C37+C49+C55+C60</f>
        <v>27000000</v>
      </c>
      <c r="D65" s="258">
        <f t="shared" si="8"/>
        <v>0</v>
      </c>
      <c r="E65" s="258">
        <f t="shared" si="8"/>
        <v>0</v>
      </c>
      <c r="F65" s="258">
        <f t="shared" si="8"/>
        <v>0</v>
      </c>
      <c r="G65" s="258">
        <f t="shared" si="8"/>
        <v>0</v>
      </c>
      <c r="H65" s="258">
        <f t="shared" si="8"/>
        <v>0</v>
      </c>
      <c r="I65" s="258">
        <f t="shared" si="8"/>
        <v>27000000</v>
      </c>
    </row>
    <row r="66" spans="1:9" s="18" customFormat="1" ht="12" customHeight="1" thickBot="1">
      <c r="A66" s="83" t="s">
        <v>288</v>
      </c>
      <c r="B66" s="138" t="s">
        <v>199</v>
      </c>
      <c r="C66" s="243">
        <f aca="true" t="shared" si="9" ref="C66:I66">SUM(C67:C69)</f>
        <v>0</v>
      </c>
      <c r="D66" s="243">
        <f t="shared" si="9"/>
        <v>0</v>
      </c>
      <c r="E66" s="243">
        <f t="shared" si="9"/>
        <v>0</v>
      </c>
      <c r="F66" s="243">
        <f t="shared" si="9"/>
        <v>0</v>
      </c>
      <c r="G66" s="243">
        <f t="shared" si="9"/>
        <v>0</v>
      </c>
      <c r="H66" s="243">
        <f t="shared" si="9"/>
        <v>0</v>
      </c>
      <c r="I66" s="243">
        <f t="shared" si="9"/>
        <v>0</v>
      </c>
    </row>
    <row r="67" spans="1:9" s="18" customFormat="1" ht="12" customHeight="1">
      <c r="A67" s="80" t="s">
        <v>230</v>
      </c>
      <c r="B67" s="134" t="s">
        <v>200</v>
      </c>
      <c r="C67" s="259"/>
      <c r="D67" s="259"/>
      <c r="E67" s="259"/>
      <c r="F67" s="259"/>
      <c r="G67" s="259"/>
      <c r="H67" s="259"/>
      <c r="I67" s="259"/>
    </row>
    <row r="68" spans="1:9" s="18" customFormat="1" ht="12" customHeight="1">
      <c r="A68" s="81" t="s">
        <v>239</v>
      </c>
      <c r="B68" s="135" t="s">
        <v>201</v>
      </c>
      <c r="C68" s="259"/>
      <c r="D68" s="259"/>
      <c r="E68" s="259"/>
      <c r="F68" s="259"/>
      <c r="G68" s="259"/>
      <c r="H68" s="259"/>
      <c r="I68" s="259"/>
    </row>
    <row r="69" spans="1:9" s="18" customFormat="1" ht="12" customHeight="1" thickBot="1">
      <c r="A69" s="82" t="s">
        <v>240</v>
      </c>
      <c r="B69" s="283" t="s">
        <v>202</v>
      </c>
      <c r="C69" s="259"/>
      <c r="D69" s="259"/>
      <c r="E69" s="259"/>
      <c r="F69" s="259"/>
      <c r="G69" s="259"/>
      <c r="H69" s="259"/>
      <c r="I69" s="259"/>
    </row>
    <row r="70" spans="1:9" s="18" customFormat="1" ht="12" customHeight="1" thickBot="1">
      <c r="A70" s="83" t="s">
        <v>203</v>
      </c>
      <c r="B70" s="138" t="s">
        <v>204</v>
      </c>
      <c r="C70" s="243">
        <f aca="true" t="shared" si="10" ref="C70:I70">SUM(C71:C74)</f>
        <v>0</v>
      </c>
      <c r="D70" s="243">
        <f t="shared" si="10"/>
        <v>0</v>
      </c>
      <c r="E70" s="243">
        <f t="shared" si="10"/>
        <v>0</v>
      </c>
      <c r="F70" s="243">
        <f t="shared" si="10"/>
        <v>0</v>
      </c>
      <c r="G70" s="243">
        <f t="shared" si="10"/>
        <v>0</v>
      </c>
      <c r="H70" s="243">
        <f t="shared" si="10"/>
        <v>0</v>
      </c>
      <c r="I70" s="243">
        <f t="shared" si="10"/>
        <v>0</v>
      </c>
    </row>
    <row r="71" spans="1:9" s="18" customFormat="1" ht="12" customHeight="1">
      <c r="A71" s="80" t="s">
        <v>83</v>
      </c>
      <c r="B71" s="134" t="s">
        <v>205</v>
      </c>
      <c r="C71" s="259"/>
      <c r="D71" s="259"/>
      <c r="E71" s="259"/>
      <c r="F71" s="259"/>
      <c r="G71" s="259"/>
      <c r="H71" s="259"/>
      <c r="I71" s="259"/>
    </row>
    <row r="72" spans="1:9" s="18" customFormat="1" ht="12" customHeight="1">
      <c r="A72" s="81" t="s">
        <v>84</v>
      </c>
      <c r="B72" s="135" t="s">
        <v>206</v>
      </c>
      <c r="C72" s="259"/>
      <c r="D72" s="259"/>
      <c r="E72" s="259"/>
      <c r="F72" s="259"/>
      <c r="G72" s="259"/>
      <c r="H72" s="259"/>
      <c r="I72" s="259"/>
    </row>
    <row r="73" spans="1:9" s="18" customFormat="1" ht="12" customHeight="1">
      <c r="A73" s="81" t="s">
        <v>231</v>
      </c>
      <c r="B73" s="135" t="s">
        <v>207</v>
      </c>
      <c r="C73" s="259"/>
      <c r="D73" s="259"/>
      <c r="E73" s="259"/>
      <c r="F73" s="259"/>
      <c r="G73" s="259"/>
      <c r="H73" s="259"/>
      <c r="I73" s="259"/>
    </row>
    <row r="74" spans="1:9" s="18" customFormat="1" ht="12" customHeight="1" thickBot="1">
      <c r="A74" s="82" t="s">
        <v>232</v>
      </c>
      <c r="B74" s="139" t="s">
        <v>208</v>
      </c>
      <c r="C74" s="259"/>
      <c r="D74" s="259"/>
      <c r="E74" s="259"/>
      <c r="F74" s="259"/>
      <c r="G74" s="259"/>
      <c r="H74" s="259"/>
      <c r="I74" s="259"/>
    </row>
    <row r="75" spans="1:9" s="18" customFormat="1" ht="12" customHeight="1" thickBot="1">
      <c r="A75" s="83" t="s">
        <v>209</v>
      </c>
      <c r="B75" s="138" t="s">
        <v>210</v>
      </c>
      <c r="C75" s="243">
        <f aca="true" t="shared" si="11" ref="C75:I75">SUM(C76:C77)</f>
        <v>0</v>
      </c>
      <c r="D75" s="243">
        <f t="shared" si="11"/>
        <v>0</v>
      </c>
      <c r="E75" s="243">
        <f t="shared" si="11"/>
        <v>0</v>
      </c>
      <c r="F75" s="243">
        <f t="shared" si="11"/>
        <v>0</v>
      </c>
      <c r="G75" s="243">
        <f t="shared" si="11"/>
        <v>0</v>
      </c>
      <c r="H75" s="243">
        <f t="shared" si="11"/>
        <v>0</v>
      </c>
      <c r="I75" s="243">
        <f t="shared" si="11"/>
        <v>0</v>
      </c>
    </row>
    <row r="76" spans="1:9" s="18" customFormat="1" ht="12" customHeight="1">
      <c r="A76" s="80" t="s">
        <v>233</v>
      </c>
      <c r="B76" s="134" t="s">
        <v>211</v>
      </c>
      <c r="C76" s="259"/>
      <c r="D76" s="259"/>
      <c r="E76" s="259"/>
      <c r="F76" s="259"/>
      <c r="G76" s="259"/>
      <c r="H76" s="259"/>
      <c r="I76" s="259"/>
    </row>
    <row r="77" spans="1:9" s="18" customFormat="1" ht="12" customHeight="1" thickBot="1">
      <c r="A77" s="82" t="s">
        <v>234</v>
      </c>
      <c r="B77" s="139" t="s">
        <v>212</v>
      </c>
      <c r="C77" s="259"/>
      <c r="D77" s="259"/>
      <c r="E77" s="259"/>
      <c r="F77" s="259"/>
      <c r="G77" s="259"/>
      <c r="H77" s="259"/>
      <c r="I77" s="259"/>
    </row>
    <row r="78" spans="1:9" s="17" customFormat="1" ht="12" customHeight="1" thickBot="1">
      <c r="A78" s="83" t="s">
        <v>213</v>
      </c>
      <c r="B78" s="138" t="s">
        <v>214</v>
      </c>
      <c r="C78" s="243">
        <f aca="true" t="shared" si="12" ref="C78:I78">SUM(C79:C81)</f>
        <v>0</v>
      </c>
      <c r="D78" s="243">
        <f t="shared" si="12"/>
        <v>0</v>
      </c>
      <c r="E78" s="243">
        <f t="shared" si="12"/>
        <v>0</v>
      </c>
      <c r="F78" s="243">
        <f t="shared" si="12"/>
        <v>0</v>
      </c>
      <c r="G78" s="243">
        <f t="shared" si="12"/>
        <v>0</v>
      </c>
      <c r="H78" s="243">
        <f t="shared" si="12"/>
        <v>0</v>
      </c>
      <c r="I78" s="243">
        <f t="shared" si="12"/>
        <v>0</v>
      </c>
    </row>
    <row r="79" spans="1:9" s="18" customFormat="1" ht="12" customHeight="1">
      <c r="A79" s="80" t="s">
        <v>235</v>
      </c>
      <c r="B79" s="134" t="s">
        <v>215</v>
      </c>
      <c r="C79" s="259"/>
      <c r="D79" s="259"/>
      <c r="E79" s="259"/>
      <c r="F79" s="259"/>
      <c r="G79" s="259"/>
      <c r="H79" s="259"/>
      <c r="I79" s="259"/>
    </row>
    <row r="80" spans="1:9" s="18" customFormat="1" ht="12" customHeight="1">
      <c r="A80" s="81" t="s">
        <v>236</v>
      </c>
      <c r="B80" s="135" t="s">
        <v>216</v>
      </c>
      <c r="C80" s="259"/>
      <c r="D80" s="259"/>
      <c r="E80" s="259"/>
      <c r="F80" s="259"/>
      <c r="G80" s="259"/>
      <c r="H80" s="259"/>
      <c r="I80" s="259"/>
    </row>
    <row r="81" spans="1:9" s="18" customFormat="1" ht="12" customHeight="1" thickBot="1">
      <c r="A81" s="82" t="s">
        <v>237</v>
      </c>
      <c r="B81" s="139" t="s">
        <v>217</v>
      </c>
      <c r="C81" s="259"/>
      <c r="D81" s="259"/>
      <c r="E81" s="259"/>
      <c r="F81" s="259"/>
      <c r="G81" s="259"/>
      <c r="H81" s="259"/>
      <c r="I81" s="259"/>
    </row>
    <row r="82" spans="1:9" s="18" customFormat="1" ht="12" customHeight="1" thickBot="1">
      <c r="A82" s="83" t="s">
        <v>218</v>
      </c>
      <c r="B82" s="138" t="s">
        <v>238</v>
      </c>
      <c r="C82" s="243">
        <f aca="true" t="shared" si="13" ref="C82:I82">SUM(C83:C86)</f>
        <v>0</v>
      </c>
      <c r="D82" s="243">
        <f t="shared" si="13"/>
        <v>0</v>
      </c>
      <c r="E82" s="243">
        <f t="shared" si="13"/>
        <v>0</v>
      </c>
      <c r="F82" s="243">
        <f t="shared" si="13"/>
        <v>0</v>
      </c>
      <c r="G82" s="243">
        <f t="shared" si="13"/>
        <v>0</v>
      </c>
      <c r="H82" s="243">
        <f t="shared" si="13"/>
        <v>0</v>
      </c>
      <c r="I82" s="243">
        <f t="shared" si="13"/>
        <v>0</v>
      </c>
    </row>
    <row r="83" spans="1:9" s="18" customFormat="1" ht="12" customHeight="1">
      <c r="A83" s="84" t="s">
        <v>219</v>
      </c>
      <c r="B83" s="134" t="s">
        <v>220</v>
      </c>
      <c r="C83" s="259"/>
      <c r="D83" s="259"/>
      <c r="E83" s="259"/>
      <c r="F83" s="259"/>
      <c r="G83" s="259"/>
      <c r="H83" s="259"/>
      <c r="I83" s="259"/>
    </row>
    <row r="84" spans="1:9" s="18" customFormat="1" ht="12" customHeight="1">
      <c r="A84" s="85" t="s">
        <v>221</v>
      </c>
      <c r="B84" s="135" t="s">
        <v>222</v>
      </c>
      <c r="C84" s="259"/>
      <c r="D84" s="259"/>
      <c r="E84" s="259"/>
      <c r="F84" s="259"/>
      <c r="G84" s="259"/>
      <c r="H84" s="259"/>
      <c r="I84" s="259"/>
    </row>
    <row r="85" spans="1:9" s="18" customFormat="1" ht="12" customHeight="1">
      <c r="A85" s="85" t="s">
        <v>223</v>
      </c>
      <c r="B85" s="135" t="s">
        <v>224</v>
      </c>
      <c r="C85" s="259"/>
      <c r="D85" s="259"/>
      <c r="E85" s="259"/>
      <c r="F85" s="259"/>
      <c r="G85" s="259"/>
      <c r="H85" s="259"/>
      <c r="I85" s="259"/>
    </row>
    <row r="86" spans="1:9" s="17" customFormat="1" ht="12" customHeight="1" thickBot="1">
      <c r="A86" s="86" t="s">
        <v>225</v>
      </c>
      <c r="B86" s="139" t="s">
        <v>226</v>
      </c>
      <c r="C86" s="259"/>
      <c r="D86" s="259"/>
      <c r="E86" s="259"/>
      <c r="F86" s="259"/>
      <c r="G86" s="259"/>
      <c r="H86" s="259"/>
      <c r="I86" s="259"/>
    </row>
    <row r="87" spans="1:9" s="17" customFormat="1" ht="12" customHeight="1" thickBot="1">
      <c r="A87" s="83" t="s">
        <v>227</v>
      </c>
      <c r="B87" s="138" t="s">
        <v>361</v>
      </c>
      <c r="C87" s="244"/>
      <c r="D87" s="244"/>
      <c r="E87" s="244"/>
      <c r="F87" s="244"/>
      <c r="G87" s="244"/>
      <c r="H87" s="244"/>
      <c r="I87" s="244"/>
    </row>
    <row r="88" spans="1:9" s="17" customFormat="1" ht="12" customHeight="1" thickBot="1">
      <c r="A88" s="83" t="s">
        <v>377</v>
      </c>
      <c r="B88" s="138" t="s">
        <v>228</v>
      </c>
      <c r="C88" s="244"/>
      <c r="D88" s="244"/>
      <c r="E88" s="244"/>
      <c r="F88" s="244"/>
      <c r="G88" s="244"/>
      <c r="H88" s="244"/>
      <c r="I88" s="244"/>
    </row>
    <row r="89" spans="1:9" s="17" customFormat="1" ht="12" customHeight="1" thickBot="1">
      <c r="A89" s="83" t="s">
        <v>378</v>
      </c>
      <c r="B89" s="142" t="s">
        <v>364</v>
      </c>
      <c r="C89" s="258">
        <f aca="true" t="shared" si="14" ref="C89:I89">+C66+C70+C75+C78+C82+C88+C87</f>
        <v>0</v>
      </c>
      <c r="D89" s="258">
        <f t="shared" si="14"/>
        <v>0</v>
      </c>
      <c r="E89" s="258">
        <f t="shared" si="14"/>
        <v>0</v>
      </c>
      <c r="F89" s="258">
        <f t="shared" si="14"/>
        <v>0</v>
      </c>
      <c r="G89" s="258">
        <f t="shared" si="14"/>
        <v>0</v>
      </c>
      <c r="H89" s="258">
        <f t="shared" si="14"/>
        <v>0</v>
      </c>
      <c r="I89" s="258">
        <f t="shared" si="14"/>
        <v>0</v>
      </c>
    </row>
    <row r="90" spans="1:9" s="17" customFormat="1" ht="12" customHeight="1" thickBot="1">
      <c r="A90" s="87" t="s">
        <v>379</v>
      </c>
      <c r="B90" s="143" t="s">
        <v>380</v>
      </c>
      <c r="C90" s="258">
        <f aca="true" t="shared" si="15" ref="C90:I90">+C65+C89</f>
        <v>27000000</v>
      </c>
      <c r="D90" s="258">
        <f t="shared" si="15"/>
        <v>0</v>
      </c>
      <c r="E90" s="258">
        <f t="shared" si="15"/>
        <v>0</v>
      </c>
      <c r="F90" s="258">
        <f t="shared" si="15"/>
        <v>0</v>
      </c>
      <c r="G90" s="258">
        <f t="shared" si="15"/>
        <v>0</v>
      </c>
      <c r="H90" s="258">
        <f t="shared" si="15"/>
        <v>0</v>
      </c>
      <c r="I90" s="258">
        <f t="shared" si="15"/>
        <v>27000000</v>
      </c>
    </row>
    <row r="91" spans="1:9" s="17" customFormat="1" ht="12" customHeight="1">
      <c r="A91" s="181"/>
      <c r="B91" s="661"/>
      <c r="C91" s="662"/>
      <c r="D91" s="662"/>
      <c r="E91" s="662"/>
      <c r="F91" s="662"/>
      <c r="G91" s="662"/>
      <c r="H91" s="662"/>
      <c r="I91" s="662"/>
    </row>
    <row r="92" spans="1:9" s="18" customFormat="1" ht="15" customHeight="1" thickBot="1">
      <c r="A92" s="34"/>
      <c r="B92" s="35"/>
      <c r="C92" s="169"/>
      <c r="D92" s="169"/>
      <c r="E92" s="169"/>
      <c r="F92" s="169"/>
      <c r="G92" s="169"/>
      <c r="H92" s="169"/>
      <c r="I92" s="169"/>
    </row>
    <row r="93" spans="1:9" s="14" customFormat="1" ht="30" customHeight="1" thickBot="1">
      <c r="A93" s="38"/>
      <c r="B93" s="39" t="s">
        <v>39</v>
      </c>
      <c r="C93" s="394" t="s">
        <v>597</v>
      </c>
      <c r="D93" s="394" t="s">
        <v>699</v>
      </c>
      <c r="E93" s="394" t="s">
        <v>701</v>
      </c>
      <c r="F93" s="394" t="s">
        <v>708</v>
      </c>
      <c r="G93" s="394" t="s">
        <v>709</v>
      </c>
      <c r="H93" s="394" t="s">
        <v>712</v>
      </c>
      <c r="I93" s="394" t="s">
        <v>700</v>
      </c>
    </row>
    <row r="94" spans="1:9" s="19" customFormat="1" ht="12" customHeight="1" thickBot="1">
      <c r="A94" s="74" t="s">
        <v>4</v>
      </c>
      <c r="B94" s="246" t="s">
        <v>384</v>
      </c>
      <c r="C94" s="665">
        <f aca="true" t="shared" si="16" ref="C94:I94">+C95+C96+C97+C98+C99+C112</f>
        <v>27000000</v>
      </c>
      <c r="D94" s="665">
        <f t="shared" si="16"/>
        <v>0</v>
      </c>
      <c r="E94" s="665">
        <f t="shared" si="16"/>
        <v>0</v>
      </c>
      <c r="F94" s="665">
        <f t="shared" si="16"/>
        <v>0</v>
      </c>
      <c r="G94" s="665">
        <f t="shared" si="16"/>
        <v>0</v>
      </c>
      <c r="H94" s="853">
        <f t="shared" si="16"/>
        <v>0</v>
      </c>
      <c r="I94" s="665">
        <f t="shared" si="16"/>
        <v>27000000</v>
      </c>
    </row>
    <row r="95" spans="1:9" ht="12" customHeight="1">
      <c r="A95" s="88" t="s">
        <v>60</v>
      </c>
      <c r="B95" s="230" t="s">
        <v>34</v>
      </c>
      <c r="C95" s="319">
        <v>12800000</v>
      </c>
      <c r="D95" s="319"/>
      <c r="E95" s="319"/>
      <c r="F95" s="319"/>
      <c r="G95" s="319"/>
      <c r="H95" s="319">
        <v>-1000000</v>
      </c>
      <c r="I95" s="188">
        <f>SUM(C95:H95)</f>
        <v>11800000</v>
      </c>
    </row>
    <row r="96" spans="1:9" ht="12" customHeight="1">
      <c r="A96" s="81" t="s">
        <v>61</v>
      </c>
      <c r="B96" s="150" t="s">
        <v>106</v>
      </c>
      <c r="C96" s="189">
        <v>1720000</v>
      </c>
      <c r="D96" s="189"/>
      <c r="E96" s="189"/>
      <c r="F96" s="189"/>
      <c r="G96" s="189"/>
      <c r="H96" s="189"/>
      <c r="I96" s="189">
        <v>1720000</v>
      </c>
    </row>
    <row r="97" spans="1:9" ht="12" customHeight="1">
      <c r="A97" s="81" t="s">
        <v>62</v>
      </c>
      <c r="B97" s="150" t="s">
        <v>81</v>
      </c>
      <c r="C97" s="190">
        <v>12480000</v>
      </c>
      <c r="D97" s="190"/>
      <c r="E97" s="190"/>
      <c r="F97" s="190"/>
      <c r="G97" s="190"/>
      <c r="H97" s="190">
        <v>1000000</v>
      </c>
      <c r="I97" s="188">
        <f>SUM(C97:H97)</f>
        <v>13480000</v>
      </c>
    </row>
    <row r="98" spans="1:9" ht="12" customHeight="1">
      <c r="A98" s="81" t="s">
        <v>63</v>
      </c>
      <c r="B98" s="238" t="s">
        <v>107</v>
      </c>
      <c r="C98" s="190"/>
      <c r="D98" s="190"/>
      <c r="E98" s="190"/>
      <c r="F98" s="190"/>
      <c r="G98" s="190"/>
      <c r="H98" s="190"/>
      <c r="I98" s="190"/>
    </row>
    <row r="99" spans="1:9" ht="12" customHeight="1">
      <c r="A99" s="81" t="s">
        <v>71</v>
      </c>
      <c r="B99" s="5" t="s">
        <v>108</v>
      </c>
      <c r="C99" s="190"/>
      <c r="D99" s="190"/>
      <c r="E99" s="190"/>
      <c r="F99" s="190"/>
      <c r="G99" s="190"/>
      <c r="H99" s="190"/>
      <c r="I99" s="190"/>
    </row>
    <row r="100" spans="1:9" ht="12" customHeight="1">
      <c r="A100" s="81" t="s">
        <v>64</v>
      </c>
      <c r="B100" s="150" t="s">
        <v>381</v>
      </c>
      <c r="C100" s="190"/>
      <c r="D100" s="190"/>
      <c r="E100" s="190"/>
      <c r="F100" s="190"/>
      <c r="G100" s="190"/>
      <c r="H100" s="190"/>
      <c r="I100" s="190"/>
    </row>
    <row r="101" spans="1:9" ht="12" customHeight="1">
      <c r="A101" s="81" t="s">
        <v>65</v>
      </c>
      <c r="B101" s="240" t="s">
        <v>327</v>
      </c>
      <c r="C101" s="190"/>
      <c r="D101" s="190"/>
      <c r="E101" s="190"/>
      <c r="F101" s="190"/>
      <c r="G101" s="190"/>
      <c r="H101" s="190"/>
      <c r="I101" s="190"/>
    </row>
    <row r="102" spans="1:9" ht="12" customHeight="1">
      <c r="A102" s="81" t="s">
        <v>72</v>
      </c>
      <c r="B102" s="240" t="s">
        <v>326</v>
      </c>
      <c r="C102" s="190"/>
      <c r="D102" s="190"/>
      <c r="E102" s="190"/>
      <c r="F102" s="190"/>
      <c r="G102" s="190"/>
      <c r="H102" s="190"/>
      <c r="I102" s="190"/>
    </row>
    <row r="103" spans="1:9" ht="12" customHeight="1">
      <c r="A103" s="81" t="s">
        <v>73</v>
      </c>
      <c r="B103" s="240" t="s">
        <v>244</v>
      </c>
      <c r="C103" s="190"/>
      <c r="D103" s="190"/>
      <c r="E103" s="190"/>
      <c r="F103" s="190"/>
      <c r="G103" s="190"/>
      <c r="H103" s="190"/>
      <c r="I103" s="190"/>
    </row>
    <row r="104" spans="1:9" ht="12" customHeight="1">
      <c r="A104" s="81" t="s">
        <v>74</v>
      </c>
      <c r="B104" s="241" t="s">
        <v>245</v>
      </c>
      <c r="C104" s="190"/>
      <c r="D104" s="190"/>
      <c r="E104" s="190"/>
      <c r="F104" s="190"/>
      <c r="G104" s="190"/>
      <c r="H104" s="190"/>
      <c r="I104" s="190"/>
    </row>
    <row r="105" spans="1:9" ht="12" customHeight="1">
      <c r="A105" s="81" t="s">
        <v>75</v>
      </c>
      <c r="B105" s="241" t="s">
        <v>246</v>
      </c>
      <c r="C105" s="190"/>
      <c r="D105" s="190"/>
      <c r="E105" s="190"/>
      <c r="F105" s="190"/>
      <c r="G105" s="190"/>
      <c r="H105" s="190"/>
      <c r="I105" s="190"/>
    </row>
    <row r="106" spans="1:9" ht="12" customHeight="1">
      <c r="A106" s="81" t="s">
        <v>77</v>
      </c>
      <c r="B106" s="240" t="s">
        <v>247</v>
      </c>
      <c r="C106" s="190"/>
      <c r="D106" s="190"/>
      <c r="E106" s="190"/>
      <c r="F106" s="190"/>
      <c r="G106" s="190"/>
      <c r="H106" s="190"/>
      <c r="I106" s="190"/>
    </row>
    <row r="107" spans="1:9" ht="12" customHeight="1">
      <c r="A107" s="81" t="s">
        <v>109</v>
      </c>
      <c r="B107" s="240" t="s">
        <v>248</v>
      </c>
      <c r="C107" s="190"/>
      <c r="D107" s="190"/>
      <c r="E107" s="190"/>
      <c r="F107" s="190"/>
      <c r="G107" s="190"/>
      <c r="H107" s="190"/>
      <c r="I107" s="190"/>
    </row>
    <row r="108" spans="1:9" ht="12" customHeight="1">
      <c r="A108" s="81" t="s">
        <v>242</v>
      </c>
      <c r="B108" s="241" t="s">
        <v>249</v>
      </c>
      <c r="C108" s="190"/>
      <c r="D108" s="190"/>
      <c r="E108" s="190"/>
      <c r="F108" s="190"/>
      <c r="G108" s="190"/>
      <c r="H108" s="190"/>
      <c r="I108" s="190"/>
    </row>
    <row r="109" spans="1:9" ht="12" customHeight="1">
      <c r="A109" s="89" t="s">
        <v>243</v>
      </c>
      <c r="B109" s="239" t="s">
        <v>250</v>
      </c>
      <c r="C109" s="190"/>
      <c r="D109" s="190"/>
      <c r="E109" s="190"/>
      <c r="F109" s="190"/>
      <c r="G109" s="190"/>
      <c r="H109" s="190"/>
      <c r="I109" s="190"/>
    </row>
    <row r="110" spans="1:9" ht="12" customHeight="1">
      <c r="A110" s="81" t="s">
        <v>324</v>
      </c>
      <c r="B110" s="239" t="s">
        <v>251</v>
      </c>
      <c r="C110" s="190"/>
      <c r="D110" s="190"/>
      <c r="E110" s="190"/>
      <c r="F110" s="190"/>
      <c r="G110" s="190"/>
      <c r="H110" s="190"/>
      <c r="I110" s="190"/>
    </row>
    <row r="111" spans="1:9" ht="12" customHeight="1">
      <c r="A111" s="81" t="s">
        <v>325</v>
      </c>
      <c r="B111" s="241" t="s">
        <v>252</v>
      </c>
      <c r="C111" s="189"/>
      <c r="D111" s="189"/>
      <c r="E111" s="189"/>
      <c r="F111" s="189"/>
      <c r="G111" s="189"/>
      <c r="H111" s="189"/>
      <c r="I111" s="189"/>
    </row>
    <row r="112" spans="1:9" ht="12" customHeight="1">
      <c r="A112" s="81" t="s">
        <v>329</v>
      </c>
      <c r="B112" s="238" t="s">
        <v>35</v>
      </c>
      <c r="C112" s="189"/>
      <c r="D112" s="189"/>
      <c r="E112" s="189"/>
      <c r="F112" s="189"/>
      <c r="G112" s="189"/>
      <c r="H112" s="189"/>
      <c r="I112" s="189"/>
    </row>
    <row r="113" spans="1:9" ht="12" customHeight="1">
      <c r="A113" s="82" t="s">
        <v>330</v>
      </c>
      <c r="B113" s="150" t="s">
        <v>382</v>
      </c>
      <c r="C113" s="190"/>
      <c r="D113" s="190"/>
      <c r="E113" s="190"/>
      <c r="F113" s="190"/>
      <c r="G113" s="190"/>
      <c r="H113" s="190"/>
      <c r="I113" s="190"/>
    </row>
    <row r="114" spans="1:9" ht="12" customHeight="1" thickBot="1">
      <c r="A114" s="90" t="s">
        <v>331</v>
      </c>
      <c r="B114" s="293" t="s">
        <v>383</v>
      </c>
      <c r="C114" s="194"/>
      <c r="D114" s="194"/>
      <c r="E114" s="194"/>
      <c r="F114" s="194"/>
      <c r="G114" s="194"/>
      <c r="H114" s="194"/>
      <c r="I114" s="194"/>
    </row>
    <row r="115" spans="1:9" ht="12" customHeight="1" thickBot="1">
      <c r="A115" s="9" t="s">
        <v>5</v>
      </c>
      <c r="B115" s="294" t="s">
        <v>253</v>
      </c>
      <c r="C115" s="243">
        <f aca="true" t="shared" si="17" ref="C115:I115">+C116+C118+C120</f>
        <v>0</v>
      </c>
      <c r="D115" s="243">
        <f t="shared" si="17"/>
        <v>0</v>
      </c>
      <c r="E115" s="243">
        <f t="shared" si="17"/>
        <v>0</v>
      </c>
      <c r="F115" s="243">
        <f t="shared" si="17"/>
        <v>0</v>
      </c>
      <c r="G115" s="243">
        <f t="shared" si="17"/>
        <v>0</v>
      </c>
      <c r="H115" s="243">
        <f t="shared" si="17"/>
        <v>0</v>
      </c>
      <c r="I115" s="243">
        <f t="shared" si="17"/>
        <v>0</v>
      </c>
    </row>
    <row r="116" spans="1:9" ht="12" customHeight="1">
      <c r="A116" s="80" t="s">
        <v>66</v>
      </c>
      <c r="B116" s="150" t="s">
        <v>125</v>
      </c>
      <c r="C116" s="193"/>
      <c r="D116" s="193"/>
      <c r="E116" s="193"/>
      <c r="F116" s="193"/>
      <c r="G116" s="193"/>
      <c r="H116" s="193"/>
      <c r="I116" s="193"/>
    </row>
    <row r="117" spans="1:9" ht="12" customHeight="1">
      <c r="A117" s="80" t="s">
        <v>67</v>
      </c>
      <c r="B117" s="245" t="s">
        <v>257</v>
      </c>
      <c r="C117" s="193"/>
      <c r="D117" s="193"/>
      <c r="E117" s="193"/>
      <c r="F117" s="193"/>
      <c r="G117" s="193"/>
      <c r="H117" s="193"/>
      <c r="I117" s="193"/>
    </row>
    <row r="118" spans="1:9" ht="12" customHeight="1">
      <c r="A118" s="80" t="s">
        <v>68</v>
      </c>
      <c r="B118" s="245" t="s">
        <v>110</v>
      </c>
      <c r="C118" s="189"/>
      <c r="D118" s="189"/>
      <c r="E118" s="189"/>
      <c r="F118" s="189"/>
      <c r="G118" s="189"/>
      <c r="H118" s="189"/>
      <c r="I118" s="189"/>
    </row>
    <row r="119" spans="1:9" ht="12" customHeight="1">
      <c r="A119" s="80" t="s">
        <v>69</v>
      </c>
      <c r="B119" s="245" t="s">
        <v>258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70</v>
      </c>
      <c r="B120" s="137" t="s">
        <v>127</v>
      </c>
      <c r="C120" s="189"/>
      <c r="D120" s="189"/>
      <c r="E120" s="189"/>
      <c r="F120" s="189"/>
      <c r="G120" s="189"/>
      <c r="H120" s="189"/>
      <c r="I120" s="189"/>
    </row>
    <row r="121" spans="1:9" ht="12" customHeight="1">
      <c r="A121" s="80" t="s">
        <v>76</v>
      </c>
      <c r="B121" s="136" t="s">
        <v>317</v>
      </c>
      <c r="C121" s="189"/>
      <c r="D121" s="189"/>
      <c r="E121" s="189"/>
      <c r="F121" s="189"/>
      <c r="G121" s="189"/>
      <c r="H121" s="189"/>
      <c r="I121" s="189"/>
    </row>
    <row r="122" spans="1:9" ht="12" customHeight="1">
      <c r="A122" s="80" t="s">
        <v>78</v>
      </c>
      <c r="B122" s="264" t="s">
        <v>263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111</v>
      </c>
      <c r="B123" s="241" t="s">
        <v>246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112</v>
      </c>
      <c r="B124" s="241" t="s">
        <v>262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113</v>
      </c>
      <c r="B125" s="241" t="s">
        <v>261</v>
      </c>
      <c r="C125" s="189"/>
      <c r="D125" s="189"/>
      <c r="E125" s="189"/>
      <c r="F125" s="189"/>
      <c r="G125" s="189"/>
      <c r="H125" s="189"/>
      <c r="I125" s="189"/>
    </row>
    <row r="126" spans="1:9" ht="12" customHeight="1">
      <c r="A126" s="80" t="s">
        <v>254</v>
      </c>
      <c r="B126" s="241" t="s">
        <v>249</v>
      </c>
      <c r="C126" s="189"/>
      <c r="D126" s="189"/>
      <c r="E126" s="189"/>
      <c r="F126" s="189"/>
      <c r="G126" s="189"/>
      <c r="H126" s="189"/>
      <c r="I126" s="189"/>
    </row>
    <row r="127" spans="1:9" ht="12" customHeight="1">
      <c r="A127" s="80" t="s">
        <v>255</v>
      </c>
      <c r="B127" s="241" t="s">
        <v>260</v>
      </c>
      <c r="C127" s="189"/>
      <c r="D127" s="189"/>
      <c r="E127" s="189"/>
      <c r="F127" s="189"/>
      <c r="G127" s="189"/>
      <c r="H127" s="189"/>
      <c r="I127" s="189"/>
    </row>
    <row r="128" spans="1:9" ht="12" customHeight="1" thickBot="1">
      <c r="A128" s="89" t="s">
        <v>256</v>
      </c>
      <c r="B128" s="241" t="s">
        <v>259</v>
      </c>
      <c r="C128" s="190"/>
      <c r="D128" s="190"/>
      <c r="E128" s="190"/>
      <c r="F128" s="190"/>
      <c r="G128" s="190"/>
      <c r="H128" s="190"/>
      <c r="I128" s="190"/>
    </row>
    <row r="129" spans="1:9" ht="12" customHeight="1" thickBot="1">
      <c r="A129" s="9" t="s">
        <v>6</v>
      </c>
      <c r="B129" s="196" t="s">
        <v>334</v>
      </c>
      <c r="C129" s="243">
        <f aca="true" t="shared" si="18" ref="C129:I129">+C94+C115</f>
        <v>27000000</v>
      </c>
      <c r="D129" s="243">
        <f t="shared" si="18"/>
        <v>0</v>
      </c>
      <c r="E129" s="243">
        <f t="shared" si="18"/>
        <v>0</v>
      </c>
      <c r="F129" s="243">
        <f t="shared" si="18"/>
        <v>0</v>
      </c>
      <c r="G129" s="243">
        <f t="shared" si="18"/>
        <v>0</v>
      </c>
      <c r="H129" s="243">
        <f t="shared" si="18"/>
        <v>0</v>
      </c>
      <c r="I129" s="243">
        <f t="shared" si="18"/>
        <v>27000000</v>
      </c>
    </row>
    <row r="130" spans="1:9" ht="12" customHeight="1" thickBot="1">
      <c r="A130" s="9" t="s">
        <v>7</v>
      </c>
      <c r="B130" s="196" t="s">
        <v>335</v>
      </c>
      <c r="C130" s="243">
        <f aca="true" t="shared" si="19" ref="C130:I130">+C131+C132+C133</f>
        <v>0</v>
      </c>
      <c r="D130" s="243">
        <f t="shared" si="19"/>
        <v>0</v>
      </c>
      <c r="E130" s="243">
        <f t="shared" si="19"/>
        <v>0</v>
      </c>
      <c r="F130" s="243">
        <f t="shared" si="19"/>
        <v>0</v>
      </c>
      <c r="G130" s="243">
        <f t="shared" si="19"/>
        <v>0</v>
      </c>
      <c r="H130" s="243">
        <f t="shared" si="19"/>
        <v>0</v>
      </c>
      <c r="I130" s="243">
        <f t="shared" si="19"/>
        <v>0</v>
      </c>
    </row>
    <row r="131" spans="1:9" s="19" customFormat="1" ht="12" customHeight="1">
      <c r="A131" s="80" t="s">
        <v>158</v>
      </c>
      <c r="B131" s="151" t="s">
        <v>387</v>
      </c>
      <c r="C131" s="189"/>
      <c r="D131" s="189"/>
      <c r="E131" s="189"/>
      <c r="F131" s="189"/>
      <c r="G131" s="189"/>
      <c r="H131" s="189"/>
      <c r="I131" s="189"/>
    </row>
    <row r="132" spans="1:9" ht="12" customHeight="1">
      <c r="A132" s="80" t="s">
        <v>159</v>
      </c>
      <c r="B132" s="151" t="s">
        <v>343</v>
      </c>
      <c r="C132" s="189"/>
      <c r="D132" s="189"/>
      <c r="E132" s="189"/>
      <c r="F132" s="189"/>
      <c r="G132" s="189"/>
      <c r="H132" s="189"/>
      <c r="I132" s="189"/>
    </row>
    <row r="133" spans="1:9" ht="12" customHeight="1" thickBot="1">
      <c r="A133" s="89" t="s">
        <v>160</v>
      </c>
      <c r="B133" s="152" t="s">
        <v>386</v>
      </c>
      <c r="C133" s="189"/>
      <c r="D133" s="189"/>
      <c r="E133" s="189"/>
      <c r="F133" s="189"/>
      <c r="G133" s="189"/>
      <c r="H133" s="189"/>
      <c r="I133" s="189"/>
    </row>
    <row r="134" spans="1:9" ht="12" customHeight="1" thickBot="1">
      <c r="A134" s="9" t="s">
        <v>8</v>
      </c>
      <c r="B134" s="196" t="s">
        <v>336</v>
      </c>
      <c r="C134" s="243">
        <f aca="true" t="shared" si="20" ref="C134:I134">+C135+C136+C137+C138+C139+C140</f>
        <v>0</v>
      </c>
      <c r="D134" s="243">
        <f t="shared" si="20"/>
        <v>0</v>
      </c>
      <c r="E134" s="243">
        <f t="shared" si="20"/>
        <v>0</v>
      </c>
      <c r="F134" s="243">
        <f t="shared" si="20"/>
        <v>0</v>
      </c>
      <c r="G134" s="243">
        <f t="shared" si="20"/>
        <v>0</v>
      </c>
      <c r="H134" s="243">
        <f t="shared" si="20"/>
        <v>0</v>
      </c>
      <c r="I134" s="243">
        <f t="shared" si="20"/>
        <v>0</v>
      </c>
    </row>
    <row r="135" spans="1:9" ht="12" customHeight="1">
      <c r="A135" s="80" t="s">
        <v>53</v>
      </c>
      <c r="B135" s="151" t="s">
        <v>345</v>
      </c>
      <c r="C135" s="189"/>
      <c r="D135" s="189"/>
      <c r="E135" s="189"/>
      <c r="F135" s="189"/>
      <c r="G135" s="189"/>
      <c r="H135" s="189"/>
      <c r="I135" s="189"/>
    </row>
    <row r="136" spans="1:9" ht="12" customHeight="1">
      <c r="A136" s="80" t="s">
        <v>54</v>
      </c>
      <c r="B136" s="151" t="s">
        <v>337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55</v>
      </c>
      <c r="B137" s="151" t="s">
        <v>338</v>
      </c>
      <c r="C137" s="189"/>
      <c r="D137" s="189"/>
      <c r="E137" s="189"/>
      <c r="F137" s="189"/>
      <c r="G137" s="189"/>
      <c r="H137" s="189"/>
      <c r="I137" s="189"/>
    </row>
    <row r="138" spans="1:9" ht="12" customHeight="1">
      <c r="A138" s="80" t="s">
        <v>98</v>
      </c>
      <c r="B138" s="151" t="s">
        <v>385</v>
      </c>
      <c r="C138" s="189"/>
      <c r="D138" s="189"/>
      <c r="E138" s="189"/>
      <c r="F138" s="189"/>
      <c r="G138" s="189"/>
      <c r="H138" s="189"/>
      <c r="I138" s="189"/>
    </row>
    <row r="139" spans="1:9" ht="12" customHeight="1">
      <c r="A139" s="80" t="s">
        <v>99</v>
      </c>
      <c r="B139" s="151" t="s">
        <v>340</v>
      </c>
      <c r="C139" s="189"/>
      <c r="D139" s="189"/>
      <c r="E139" s="189"/>
      <c r="F139" s="189"/>
      <c r="G139" s="189"/>
      <c r="H139" s="189"/>
      <c r="I139" s="189"/>
    </row>
    <row r="140" spans="1:9" s="19" customFormat="1" ht="12" customHeight="1" thickBot="1">
      <c r="A140" s="89" t="s">
        <v>100</v>
      </c>
      <c r="B140" s="152" t="s">
        <v>341</v>
      </c>
      <c r="C140" s="189"/>
      <c r="D140" s="189"/>
      <c r="E140" s="189"/>
      <c r="F140" s="189"/>
      <c r="G140" s="189"/>
      <c r="H140" s="189"/>
      <c r="I140" s="189"/>
    </row>
    <row r="141" spans="1:15" ht="12" customHeight="1" thickBot="1">
      <c r="A141" s="9" t="s">
        <v>9</v>
      </c>
      <c r="B141" s="196" t="s">
        <v>400</v>
      </c>
      <c r="C141" s="258">
        <f aca="true" t="shared" si="21" ref="C141:I141">+C142+C143+C145+C146+C144</f>
        <v>0</v>
      </c>
      <c r="D141" s="258">
        <f t="shared" si="21"/>
        <v>0</v>
      </c>
      <c r="E141" s="258">
        <f t="shared" si="21"/>
        <v>0</v>
      </c>
      <c r="F141" s="258">
        <f t="shared" si="21"/>
        <v>0</v>
      </c>
      <c r="G141" s="258">
        <f t="shared" si="21"/>
        <v>0</v>
      </c>
      <c r="H141" s="258">
        <f t="shared" si="21"/>
        <v>0</v>
      </c>
      <c r="I141" s="258">
        <f t="shared" si="21"/>
        <v>0</v>
      </c>
      <c r="O141" s="623"/>
    </row>
    <row r="142" spans="1:9" ht="12.75">
      <c r="A142" s="80" t="s">
        <v>56</v>
      </c>
      <c r="B142" s="151" t="s">
        <v>264</v>
      </c>
      <c r="C142" s="189"/>
      <c r="D142" s="189"/>
      <c r="E142" s="189"/>
      <c r="F142" s="189"/>
      <c r="G142" s="189"/>
      <c r="H142" s="189"/>
      <c r="I142" s="189"/>
    </row>
    <row r="143" spans="1:9" ht="12" customHeight="1">
      <c r="A143" s="80" t="s">
        <v>57</v>
      </c>
      <c r="B143" s="151" t="s">
        <v>265</v>
      </c>
      <c r="C143" s="189"/>
      <c r="D143" s="189"/>
      <c r="E143" s="189"/>
      <c r="F143" s="189"/>
      <c r="G143" s="189"/>
      <c r="H143" s="189"/>
      <c r="I143" s="189"/>
    </row>
    <row r="144" spans="1:9" s="19" customFormat="1" ht="12" customHeight="1">
      <c r="A144" s="80" t="s">
        <v>178</v>
      </c>
      <c r="B144" s="151" t="s">
        <v>399</v>
      </c>
      <c r="C144" s="189"/>
      <c r="D144" s="189"/>
      <c r="E144" s="189"/>
      <c r="F144" s="189"/>
      <c r="G144" s="189"/>
      <c r="H144" s="189"/>
      <c r="I144" s="189"/>
    </row>
    <row r="145" spans="1:9" s="19" customFormat="1" ht="12" customHeight="1">
      <c r="A145" s="80" t="s">
        <v>179</v>
      </c>
      <c r="B145" s="151" t="s">
        <v>350</v>
      </c>
      <c r="C145" s="189"/>
      <c r="D145" s="189"/>
      <c r="E145" s="189"/>
      <c r="F145" s="189"/>
      <c r="G145" s="189"/>
      <c r="H145" s="189"/>
      <c r="I145" s="189"/>
    </row>
    <row r="146" spans="1:9" s="19" customFormat="1" ht="12" customHeight="1" thickBot="1">
      <c r="A146" s="89" t="s">
        <v>180</v>
      </c>
      <c r="B146" s="152" t="s">
        <v>284</v>
      </c>
      <c r="C146" s="189"/>
      <c r="D146" s="189"/>
      <c r="E146" s="189"/>
      <c r="F146" s="189"/>
      <c r="G146" s="189"/>
      <c r="H146" s="189"/>
      <c r="I146" s="189"/>
    </row>
    <row r="147" spans="1:9" s="19" customFormat="1" ht="12" customHeight="1" thickBot="1">
      <c r="A147" s="9" t="s">
        <v>10</v>
      </c>
      <c r="B147" s="196" t="s">
        <v>351</v>
      </c>
      <c r="C147" s="247">
        <f aca="true" t="shared" si="22" ref="C147:I147">+C148+C149+C150+C151+C152</f>
        <v>0</v>
      </c>
      <c r="D147" s="247">
        <f t="shared" si="22"/>
        <v>0</v>
      </c>
      <c r="E147" s="247">
        <f t="shared" si="22"/>
        <v>0</v>
      </c>
      <c r="F147" s="247">
        <f t="shared" si="22"/>
        <v>0</v>
      </c>
      <c r="G147" s="247">
        <f t="shared" si="22"/>
        <v>0</v>
      </c>
      <c r="H147" s="247">
        <f t="shared" si="22"/>
        <v>0</v>
      </c>
      <c r="I147" s="247">
        <f t="shared" si="22"/>
        <v>0</v>
      </c>
    </row>
    <row r="148" spans="1:9" s="19" customFormat="1" ht="12" customHeight="1">
      <c r="A148" s="80" t="s">
        <v>58</v>
      </c>
      <c r="B148" s="151" t="s">
        <v>346</v>
      </c>
      <c r="C148" s="189"/>
      <c r="D148" s="189"/>
      <c r="E148" s="189"/>
      <c r="F148" s="189"/>
      <c r="G148" s="189"/>
      <c r="H148" s="189"/>
      <c r="I148" s="189"/>
    </row>
    <row r="149" spans="1:9" s="19" customFormat="1" ht="12" customHeight="1">
      <c r="A149" s="80" t="s">
        <v>59</v>
      </c>
      <c r="B149" s="151" t="s">
        <v>353</v>
      </c>
      <c r="C149" s="189"/>
      <c r="D149" s="189"/>
      <c r="E149" s="189"/>
      <c r="F149" s="189"/>
      <c r="G149" s="189"/>
      <c r="H149" s="189"/>
      <c r="I149" s="189"/>
    </row>
    <row r="150" spans="1:9" s="19" customFormat="1" ht="12" customHeight="1">
      <c r="A150" s="80" t="s">
        <v>190</v>
      </c>
      <c r="B150" s="151" t="s">
        <v>348</v>
      </c>
      <c r="C150" s="189"/>
      <c r="D150" s="189"/>
      <c r="E150" s="189"/>
      <c r="F150" s="189"/>
      <c r="G150" s="189"/>
      <c r="H150" s="189"/>
      <c r="I150" s="189"/>
    </row>
    <row r="151" spans="1:9" ht="12.75" customHeight="1">
      <c r="A151" s="80" t="s">
        <v>191</v>
      </c>
      <c r="B151" s="151" t="s">
        <v>388</v>
      </c>
      <c r="C151" s="189"/>
      <c r="D151" s="189"/>
      <c r="E151" s="189"/>
      <c r="F151" s="189"/>
      <c r="G151" s="189"/>
      <c r="H151" s="189"/>
      <c r="I151" s="189"/>
    </row>
    <row r="152" spans="1:9" ht="12.75" customHeight="1" thickBot="1">
      <c r="A152" s="89" t="s">
        <v>352</v>
      </c>
      <c r="B152" s="152" t="s">
        <v>355</v>
      </c>
      <c r="C152" s="190"/>
      <c r="D152" s="190"/>
      <c r="E152" s="190"/>
      <c r="F152" s="190"/>
      <c r="G152" s="190"/>
      <c r="H152" s="190"/>
      <c r="I152" s="190"/>
    </row>
    <row r="153" spans="1:9" ht="12.75" customHeight="1" thickBot="1">
      <c r="A153" s="101" t="s">
        <v>11</v>
      </c>
      <c r="B153" s="196" t="s">
        <v>356</v>
      </c>
      <c r="C153" s="247"/>
      <c r="D153" s="247"/>
      <c r="E153" s="247"/>
      <c r="F153" s="247"/>
      <c r="G153" s="247"/>
      <c r="H153" s="247"/>
      <c r="I153" s="247"/>
    </row>
    <row r="154" spans="1:9" ht="12" customHeight="1" thickBot="1">
      <c r="A154" s="101" t="s">
        <v>12</v>
      </c>
      <c r="B154" s="196" t="s">
        <v>357</v>
      </c>
      <c r="C154" s="247"/>
      <c r="D154" s="247"/>
      <c r="E154" s="247"/>
      <c r="F154" s="247"/>
      <c r="G154" s="247"/>
      <c r="H154" s="247"/>
      <c r="I154" s="247"/>
    </row>
    <row r="155" spans="1:9" ht="15" customHeight="1" thickBot="1">
      <c r="A155" s="9" t="s">
        <v>13</v>
      </c>
      <c r="B155" s="196" t="s">
        <v>359</v>
      </c>
      <c r="C155" s="266">
        <f aca="true" t="shared" si="23" ref="C155:I155">+C130+C134+C141+C147+C153+C154</f>
        <v>0</v>
      </c>
      <c r="D155" s="266">
        <f t="shared" si="23"/>
        <v>0</v>
      </c>
      <c r="E155" s="266">
        <f t="shared" si="23"/>
        <v>0</v>
      </c>
      <c r="F155" s="266">
        <f t="shared" si="23"/>
        <v>0</v>
      </c>
      <c r="G155" s="266">
        <f t="shared" si="23"/>
        <v>0</v>
      </c>
      <c r="H155" s="266">
        <f t="shared" si="23"/>
        <v>0</v>
      </c>
      <c r="I155" s="266">
        <f t="shared" si="23"/>
        <v>0</v>
      </c>
    </row>
    <row r="156" spans="1:9" ht="13.5" thickBot="1">
      <c r="A156" s="91" t="s">
        <v>14</v>
      </c>
      <c r="B156" s="253" t="s">
        <v>358</v>
      </c>
      <c r="C156" s="266">
        <f aca="true" t="shared" si="24" ref="C156:I156">+C129+C155</f>
        <v>27000000</v>
      </c>
      <c r="D156" s="266">
        <f t="shared" si="24"/>
        <v>0</v>
      </c>
      <c r="E156" s="266">
        <f t="shared" si="24"/>
        <v>0</v>
      </c>
      <c r="F156" s="266">
        <f t="shared" si="24"/>
        <v>0</v>
      </c>
      <c r="G156" s="266">
        <f t="shared" si="24"/>
        <v>0</v>
      </c>
      <c r="H156" s="854">
        <f t="shared" si="24"/>
        <v>0</v>
      </c>
      <c r="I156" s="266">
        <f t="shared" si="24"/>
        <v>27000000</v>
      </c>
    </row>
    <row r="157" ht="15" customHeight="1" thickBot="1"/>
    <row r="158" spans="1:9" ht="14.25" customHeight="1" thickBot="1">
      <c r="A158" s="42" t="s">
        <v>389</v>
      </c>
      <c r="B158" s="628"/>
      <c r="C158" s="629">
        <v>3</v>
      </c>
      <c r="D158" s="629"/>
      <c r="E158" s="629"/>
      <c r="F158" s="629"/>
      <c r="G158" s="629"/>
      <c r="H158" s="629"/>
      <c r="I158" s="629">
        <v>3</v>
      </c>
    </row>
    <row r="159" spans="1:9" ht="13.5" thickBot="1">
      <c r="A159" s="42" t="s">
        <v>122</v>
      </c>
      <c r="B159" s="628"/>
      <c r="C159" s="629">
        <v>0</v>
      </c>
      <c r="D159" s="629"/>
      <c r="E159" s="629"/>
      <c r="F159" s="629"/>
      <c r="G159" s="629"/>
      <c r="H159" s="629"/>
      <c r="I159" s="62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&amp;R11sz. melléklet a ……/2024. (….) önkormányzati rendelethez</oddHeader>
  </headerFooter>
  <rowBreaks count="1" manualBreakCount="1"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view="pageBreakPreview" zoomScale="90" zoomScaleSheetLayoutView="90" workbookViewId="0" topLeftCell="B1">
      <selection activeCell="I3" sqref="I3"/>
    </sheetView>
  </sheetViews>
  <sheetFormatPr defaultColWidth="9.00390625" defaultRowHeight="12.75"/>
  <cols>
    <col min="1" max="1" width="13.875" style="40" customWidth="1"/>
    <col min="2" max="2" width="59.50390625" style="41" customWidth="1"/>
    <col min="3" max="9" width="12.875" style="173" customWidth="1"/>
    <col min="10" max="16384" width="9.375" style="41" customWidth="1"/>
  </cols>
  <sheetData>
    <row r="1" spans="1:9" s="27" customFormat="1" ht="21" customHeight="1" thickBot="1">
      <c r="A1" s="26"/>
      <c r="B1" s="28"/>
      <c r="C1" s="301"/>
      <c r="D1" s="301"/>
      <c r="E1" s="301"/>
      <c r="F1" s="301"/>
      <c r="G1" s="301"/>
      <c r="H1" s="301"/>
      <c r="I1" s="301"/>
    </row>
    <row r="2" spans="1:9" s="96" customFormat="1" ht="36" customHeight="1">
      <c r="A2" s="72" t="s">
        <v>120</v>
      </c>
      <c r="B2" s="279" t="s">
        <v>418</v>
      </c>
      <c r="C2" s="320"/>
      <c r="D2" s="320"/>
      <c r="E2" s="320"/>
      <c r="F2" s="320"/>
      <c r="G2" s="320"/>
      <c r="H2" s="320"/>
      <c r="I2" s="320" t="s">
        <v>41</v>
      </c>
    </row>
    <row r="3" spans="1:9" s="96" customFormat="1" ht="24.75" thickBot="1">
      <c r="A3" s="92" t="s">
        <v>119</v>
      </c>
      <c r="B3" s="280" t="s">
        <v>292</v>
      </c>
      <c r="C3" s="321"/>
      <c r="D3" s="321"/>
      <c r="E3" s="321"/>
      <c r="F3" s="321"/>
      <c r="G3" s="321"/>
      <c r="H3" s="321"/>
      <c r="I3" s="321"/>
    </row>
    <row r="4" spans="1:9" s="97" customFormat="1" ht="15.75" customHeight="1" thickBot="1">
      <c r="A4" s="29"/>
      <c r="B4" s="29"/>
      <c r="C4" s="328"/>
      <c r="D4" s="328"/>
      <c r="E4" s="328"/>
      <c r="F4" s="328"/>
      <c r="G4" s="328"/>
      <c r="H4" s="328"/>
      <c r="I4" s="328" t="s">
        <v>506</v>
      </c>
    </row>
    <row r="5" spans="1:9" ht="39.75" customHeight="1" thickBot="1">
      <c r="A5" s="73" t="s">
        <v>121</v>
      </c>
      <c r="B5" s="281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329" t="s">
        <v>373</v>
      </c>
      <c r="D6" s="329" t="s">
        <v>374</v>
      </c>
      <c r="E6" s="329" t="s">
        <v>375</v>
      </c>
      <c r="F6" s="329" t="s">
        <v>604</v>
      </c>
      <c r="G6" s="329" t="s">
        <v>559</v>
      </c>
      <c r="H6" s="329" t="s">
        <v>653</v>
      </c>
      <c r="I6" s="329" t="s">
        <v>711</v>
      </c>
    </row>
    <row r="7" spans="1:9" s="98" customFormat="1" ht="15.75" customHeight="1" thickBot="1">
      <c r="A7" s="31"/>
      <c r="B7" s="32" t="s">
        <v>38</v>
      </c>
      <c r="C7" s="236"/>
      <c r="D7" s="236"/>
      <c r="E7" s="236"/>
      <c r="F7" s="236"/>
      <c r="G7" s="236"/>
      <c r="H7" s="236"/>
      <c r="I7" s="236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51807000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51807000</v>
      </c>
    </row>
    <row r="9" spans="1:9" s="63" customFormat="1" ht="12" customHeight="1">
      <c r="A9" s="93" t="s">
        <v>60</v>
      </c>
      <c r="B9" s="230" t="s">
        <v>167</v>
      </c>
      <c r="C9" s="439"/>
      <c r="D9" s="439"/>
      <c r="E9" s="439"/>
      <c r="F9" s="439"/>
      <c r="G9" s="439"/>
      <c r="H9" s="439"/>
      <c r="I9" s="439"/>
    </row>
    <row r="10" spans="1:9" s="63" customFormat="1" ht="12" customHeight="1">
      <c r="A10" s="94" t="s">
        <v>61</v>
      </c>
      <c r="B10" s="150" t="s">
        <v>168</v>
      </c>
      <c r="C10" s="195">
        <v>7300000</v>
      </c>
      <c r="D10" s="195"/>
      <c r="E10" s="195"/>
      <c r="F10" s="195"/>
      <c r="G10" s="195"/>
      <c r="H10" s="195"/>
      <c r="I10" s="195">
        <v>7300000</v>
      </c>
    </row>
    <row r="11" spans="1:9" s="63" customFormat="1" ht="12" customHeight="1">
      <c r="A11" s="94" t="s">
        <v>62</v>
      </c>
      <c r="B11" s="150" t="s">
        <v>169</v>
      </c>
      <c r="C11" s="440">
        <v>33918000</v>
      </c>
      <c r="D11" s="440"/>
      <c r="E11" s="440"/>
      <c r="F11" s="440"/>
      <c r="G11" s="440"/>
      <c r="H11" s="440"/>
      <c r="I11" s="440">
        <v>33918000</v>
      </c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50" t="s">
        <v>171</v>
      </c>
      <c r="C13" s="224"/>
      <c r="D13" s="224"/>
      <c r="E13" s="224"/>
      <c r="F13" s="224"/>
      <c r="G13" s="224"/>
      <c r="H13" s="224"/>
      <c r="I13" s="224"/>
    </row>
    <row r="14" spans="1:9" s="63" customFormat="1" ht="12" customHeight="1">
      <c r="A14" s="94" t="s">
        <v>64</v>
      </c>
      <c r="B14" s="150" t="s">
        <v>293</v>
      </c>
      <c r="C14" s="440">
        <v>10589000</v>
      </c>
      <c r="D14" s="440"/>
      <c r="E14" s="440"/>
      <c r="F14" s="440"/>
      <c r="G14" s="440"/>
      <c r="H14" s="440"/>
      <c r="I14" s="440">
        <v>10589000</v>
      </c>
    </row>
    <row r="15" spans="1:9" s="63" customFormat="1" ht="12" customHeight="1">
      <c r="A15" s="94" t="s">
        <v>65</v>
      </c>
      <c r="B15" s="152" t="s">
        <v>294</v>
      </c>
      <c r="C15" s="187"/>
      <c r="D15" s="187"/>
      <c r="E15" s="187"/>
      <c r="F15" s="187"/>
      <c r="G15" s="187"/>
      <c r="H15" s="187"/>
      <c r="I15" s="187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441"/>
      <c r="D19" s="441"/>
      <c r="E19" s="441"/>
      <c r="F19" s="441"/>
      <c r="G19" s="441"/>
      <c r="H19" s="441"/>
      <c r="I19" s="441"/>
    </row>
    <row r="20" spans="1:9" s="63" customFormat="1" ht="19.5" customHeight="1" thickBot="1">
      <c r="A20" s="23" t="s">
        <v>5</v>
      </c>
      <c r="B20" s="216" t="s">
        <v>295</v>
      </c>
      <c r="C20" s="247">
        <f aca="true" t="shared" si="1" ref="C20:I20">C22+C23</f>
        <v>0</v>
      </c>
      <c r="D20" s="247">
        <f t="shared" si="1"/>
        <v>0</v>
      </c>
      <c r="E20" s="247">
        <f t="shared" si="1"/>
        <v>0</v>
      </c>
      <c r="F20" s="247">
        <f t="shared" si="1"/>
        <v>0</v>
      </c>
      <c r="G20" s="247">
        <f t="shared" si="1"/>
        <v>0</v>
      </c>
      <c r="H20" s="247">
        <f>H22+H23</f>
        <v>0</v>
      </c>
      <c r="I20" s="247">
        <f t="shared" si="1"/>
        <v>0</v>
      </c>
    </row>
    <row r="21" spans="1:9" s="99" customFormat="1" ht="12" customHeight="1">
      <c r="A21" s="94" t="s">
        <v>66</v>
      </c>
      <c r="B21" s="151" t="s">
        <v>149</v>
      </c>
      <c r="C21" s="233"/>
      <c r="D21" s="233"/>
      <c r="E21" s="233"/>
      <c r="F21" s="233"/>
      <c r="G21" s="233"/>
      <c r="H21" s="233"/>
      <c r="I21" s="233"/>
    </row>
    <row r="22" spans="1:9" s="99" customFormat="1" ht="12" customHeight="1">
      <c r="A22" s="94" t="s">
        <v>67</v>
      </c>
      <c r="B22" s="150" t="s">
        <v>713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713</v>
      </c>
      <c r="C23" s="195"/>
      <c r="D23" s="195"/>
      <c r="E23" s="195"/>
      <c r="F23" s="195"/>
      <c r="G23" s="195"/>
      <c r="H23" s="195"/>
      <c r="I23" s="195"/>
    </row>
    <row r="24" spans="1:9" s="99" customFormat="1" ht="12" customHeight="1" thickBot="1">
      <c r="A24" s="94" t="s">
        <v>69</v>
      </c>
      <c r="B24" s="150" t="s">
        <v>391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34"/>
      <c r="D25" s="234"/>
      <c r="E25" s="234"/>
      <c r="F25" s="234"/>
      <c r="G25" s="234"/>
      <c r="H25" s="234"/>
      <c r="I25" s="234"/>
    </row>
    <row r="26" spans="1:9" s="99" customFormat="1" ht="19.5" customHeight="1" thickBot="1">
      <c r="A26" s="24" t="s">
        <v>7</v>
      </c>
      <c r="B26" s="196" t="s">
        <v>392</v>
      </c>
      <c r="C26" s="235"/>
      <c r="D26" s="235"/>
      <c r="E26" s="235"/>
      <c r="F26" s="235"/>
      <c r="G26" s="235"/>
      <c r="H26" s="235"/>
      <c r="I26" s="235"/>
    </row>
    <row r="27" spans="1:9" s="99" customFormat="1" ht="12" customHeight="1">
      <c r="A27" s="95" t="s">
        <v>158</v>
      </c>
      <c r="B27" s="217" t="s">
        <v>154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7" t="s">
        <v>296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>
      <c r="A29" s="95" t="s">
        <v>160</v>
      </c>
      <c r="B29" s="218" t="s">
        <v>299</v>
      </c>
      <c r="C29" s="224"/>
      <c r="D29" s="224"/>
      <c r="E29" s="224"/>
      <c r="F29" s="224"/>
      <c r="G29" s="224"/>
      <c r="H29" s="224"/>
      <c r="I29" s="224"/>
    </row>
    <row r="30" spans="1:9" s="99" customFormat="1" ht="12" customHeight="1" thickBot="1">
      <c r="A30" s="94" t="s">
        <v>161</v>
      </c>
      <c r="B30" s="219" t="s">
        <v>393</v>
      </c>
      <c r="C30" s="225"/>
      <c r="D30" s="225"/>
      <c r="E30" s="225"/>
      <c r="F30" s="225"/>
      <c r="G30" s="225"/>
      <c r="H30" s="225"/>
      <c r="I30" s="225"/>
    </row>
    <row r="31" spans="1:9" s="99" customFormat="1" ht="12" customHeight="1" thickBot="1">
      <c r="A31" s="24" t="s">
        <v>8</v>
      </c>
      <c r="B31" s="196" t="s">
        <v>300</v>
      </c>
      <c r="C31" s="43"/>
      <c r="D31" s="43"/>
      <c r="E31" s="43"/>
      <c r="F31" s="43"/>
      <c r="G31" s="43"/>
      <c r="H31" s="43"/>
      <c r="I31" s="43"/>
    </row>
    <row r="32" spans="1:9" s="99" customFormat="1" ht="12" customHeight="1">
      <c r="A32" s="95" t="s">
        <v>53</v>
      </c>
      <c r="B32" s="217" t="s">
        <v>181</v>
      </c>
      <c r="C32" s="233"/>
      <c r="D32" s="233"/>
      <c r="E32" s="233"/>
      <c r="F32" s="233"/>
      <c r="G32" s="233"/>
      <c r="H32" s="233"/>
      <c r="I32" s="233"/>
    </row>
    <row r="33" spans="1:9" s="99" customFormat="1" ht="12" customHeight="1">
      <c r="A33" s="95" t="s">
        <v>54</v>
      </c>
      <c r="B33" s="218" t="s">
        <v>182</v>
      </c>
      <c r="C33" s="224"/>
      <c r="D33" s="224"/>
      <c r="E33" s="224"/>
      <c r="F33" s="224"/>
      <c r="G33" s="224"/>
      <c r="H33" s="224"/>
      <c r="I33" s="224"/>
    </row>
    <row r="34" spans="1:9" s="99" customFormat="1" ht="12" customHeight="1" thickBot="1">
      <c r="A34" s="94" t="s">
        <v>55</v>
      </c>
      <c r="B34" s="219" t="s">
        <v>183</v>
      </c>
      <c r="C34" s="225"/>
      <c r="D34" s="225"/>
      <c r="E34" s="225"/>
      <c r="F34" s="225"/>
      <c r="G34" s="225"/>
      <c r="H34" s="225"/>
      <c r="I34" s="225"/>
    </row>
    <row r="35" spans="1:9" s="63" customFormat="1" ht="12" customHeight="1" thickBot="1">
      <c r="A35" s="24" t="s">
        <v>9</v>
      </c>
      <c r="B35" s="196" t="s">
        <v>269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4" t="s">
        <v>10</v>
      </c>
      <c r="B36" s="196" t="s">
        <v>301</v>
      </c>
      <c r="C36" s="223"/>
      <c r="D36" s="223"/>
      <c r="E36" s="223"/>
      <c r="F36" s="223"/>
      <c r="G36" s="223"/>
      <c r="H36" s="223"/>
      <c r="I36" s="223"/>
    </row>
    <row r="37" spans="1:9" s="63" customFormat="1" ht="12" customHeight="1" thickBot="1">
      <c r="A37" s="23" t="s">
        <v>11</v>
      </c>
      <c r="B37" s="196" t="s">
        <v>302</v>
      </c>
      <c r="C37" s="46">
        <f aca="true" t="shared" si="2" ref="C37:I37">+C8+C20+C25+C26+C31+C35+C36</f>
        <v>51807000</v>
      </c>
      <c r="D37" s="46">
        <f t="shared" si="2"/>
        <v>0</v>
      </c>
      <c r="E37" s="46">
        <f t="shared" si="2"/>
        <v>0</v>
      </c>
      <c r="F37" s="46">
        <f t="shared" si="2"/>
        <v>0</v>
      </c>
      <c r="G37" s="46">
        <f t="shared" si="2"/>
        <v>0</v>
      </c>
      <c r="H37" s="46">
        <f>+H8+H20+H25+H26+H31+H35+H36</f>
        <v>0</v>
      </c>
      <c r="I37" s="46">
        <f t="shared" si="2"/>
        <v>51807000</v>
      </c>
    </row>
    <row r="38" spans="1:9" s="63" customFormat="1" ht="12" customHeight="1" thickBot="1">
      <c r="A38" s="33" t="s">
        <v>12</v>
      </c>
      <c r="B38" s="196" t="s">
        <v>303</v>
      </c>
      <c r="C38" s="46">
        <f aca="true" t="shared" si="3" ref="C38:I38">+C39+C40+C41</f>
        <v>352112760</v>
      </c>
      <c r="D38" s="46">
        <f t="shared" si="3"/>
        <v>1843943</v>
      </c>
      <c r="E38" s="46">
        <f t="shared" si="3"/>
        <v>25879768</v>
      </c>
      <c r="F38" s="46">
        <f t="shared" si="3"/>
        <v>8739360</v>
      </c>
      <c r="G38" s="46">
        <f t="shared" si="3"/>
        <v>0</v>
      </c>
      <c r="H38" s="46">
        <f>+H39+H40+H41</f>
        <v>0</v>
      </c>
      <c r="I38" s="46">
        <f t="shared" si="3"/>
        <v>388575831</v>
      </c>
    </row>
    <row r="39" spans="1:9" s="63" customFormat="1" ht="12" customHeight="1">
      <c r="A39" s="95" t="s">
        <v>304</v>
      </c>
      <c r="B39" s="217" t="s">
        <v>132</v>
      </c>
      <c r="C39" s="302"/>
      <c r="D39" s="302">
        <v>1843943</v>
      </c>
      <c r="E39" s="302"/>
      <c r="F39" s="302"/>
      <c r="G39" s="302"/>
      <c r="H39" s="302"/>
      <c r="I39" s="302">
        <f>SUM(C39:D39)</f>
        <v>1843943</v>
      </c>
    </row>
    <row r="40" spans="1:9" s="63" customFormat="1" ht="12" customHeight="1">
      <c r="A40" s="95" t="s">
        <v>305</v>
      </c>
      <c r="B40" s="218" t="s">
        <v>528</v>
      </c>
      <c r="C40" s="348">
        <v>144017370</v>
      </c>
      <c r="D40" s="348"/>
      <c r="E40" s="348"/>
      <c r="F40" s="348">
        <v>8739360</v>
      </c>
      <c r="G40" s="348"/>
      <c r="H40" s="348"/>
      <c r="I40" s="440">
        <f>SUM(C40:F40)</f>
        <v>152756730</v>
      </c>
    </row>
    <row r="41" spans="1:9" s="99" customFormat="1" ht="12" customHeight="1" thickBot="1">
      <c r="A41" s="94" t="s">
        <v>306</v>
      </c>
      <c r="B41" s="219" t="s">
        <v>307</v>
      </c>
      <c r="C41" s="286">
        <v>208095390</v>
      </c>
      <c r="D41" s="286"/>
      <c r="E41" s="286">
        <v>25879768</v>
      </c>
      <c r="F41" s="286"/>
      <c r="G41" s="286"/>
      <c r="H41" s="286"/>
      <c r="I41" s="440">
        <f>SUM(C41:F41)</f>
        <v>233975158</v>
      </c>
    </row>
    <row r="42" spans="1:9" s="99" customFormat="1" ht="15" customHeight="1" thickBot="1">
      <c r="A42" s="33" t="s">
        <v>13</v>
      </c>
      <c r="B42" s="222" t="s">
        <v>308</v>
      </c>
      <c r="C42" s="43">
        <f aca="true" t="shared" si="4" ref="C42:I42">+C37+C38</f>
        <v>403919760</v>
      </c>
      <c r="D42" s="43">
        <f t="shared" si="4"/>
        <v>1843943</v>
      </c>
      <c r="E42" s="43">
        <f t="shared" si="4"/>
        <v>25879768</v>
      </c>
      <c r="F42" s="43">
        <f t="shared" si="4"/>
        <v>8739360</v>
      </c>
      <c r="G42" s="43">
        <f t="shared" si="4"/>
        <v>0</v>
      </c>
      <c r="H42" s="43">
        <f>+H37+H38</f>
        <v>0</v>
      </c>
      <c r="I42" s="43">
        <f t="shared" si="4"/>
        <v>440382831</v>
      </c>
    </row>
    <row r="43" spans="1:9" s="99" customFormat="1" ht="15" customHeight="1">
      <c r="A43" s="34"/>
      <c r="B43" s="35"/>
      <c r="C43" s="169"/>
      <c r="D43" s="169"/>
      <c r="E43" s="169"/>
      <c r="F43" s="169"/>
      <c r="G43" s="169"/>
      <c r="H43" s="169"/>
      <c r="I43" s="169"/>
    </row>
    <row r="44" spans="1:9" ht="13.5" thickBot="1">
      <c r="A44" s="36"/>
      <c r="B44" s="37"/>
      <c r="C44" s="172"/>
      <c r="D44" s="172"/>
      <c r="E44" s="172"/>
      <c r="F44" s="172"/>
      <c r="G44" s="172"/>
      <c r="H44" s="172"/>
      <c r="I44" s="172"/>
    </row>
    <row r="45" spans="1:9" s="98" customFormat="1" ht="39.75" customHeight="1" thickBot="1">
      <c r="A45" s="38"/>
      <c r="B45" s="39" t="s">
        <v>39</v>
      </c>
      <c r="C45" s="394" t="s">
        <v>597</v>
      </c>
      <c r="D45" s="394" t="s">
        <v>699</v>
      </c>
      <c r="E45" s="394" t="s">
        <v>701</v>
      </c>
      <c r="F45" s="394" t="s">
        <v>708</v>
      </c>
      <c r="G45" s="394" t="s">
        <v>709</v>
      </c>
      <c r="H45" s="394" t="s">
        <v>712</v>
      </c>
      <c r="I45" s="394" t="s">
        <v>700</v>
      </c>
    </row>
    <row r="46" spans="1:9" s="100" customFormat="1" ht="12" customHeight="1" thickBot="1">
      <c r="A46" s="24" t="s">
        <v>4</v>
      </c>
      <c r="B46" s="196" t="s">
        <v>309</v>
      </c>
      <c r="C46" s="46">
        <f aca="true" t="shared" si="5" ref="C46:I46">SUM(C47:C51)</f>
        <v>401919760</v>
      </c>
      <c r="D46" s="46">
        <f t="shared" si="5"/>
        <v>1843943</v>
      </c>
      <c r="E46" s="46">
        <f t="shared" si="5"/>
        <v>25879768</v>
      </c>
      <c r="F46" s="46">
        <f t="shared" si="5"/>
        <v>8539360</v>
      </c>
      <c r="G46" s="46">
        <f t="shared" si="5"/>
        <v>-590000</v>
      </c>
      <c r="H46" s="855">
        <f>SUM(H47:H51)</f>
        <v>0</v>
      </c>
      <c r="I46" s="46">
        <f t="shared" si="5"/>
        <v>437592831</v>
      </c>
    </row>
    <row r="47" spans="1:9" ht="12" customHeight="1">
      <c r="A47" s="94" t="s">
        <v>60</v>
      </c>
      <c r="B47" s="151" t="s">
        <v>34</v>
      </c>
      <c r="C47" s="442">
        <v>227142626</v>
      </c>
      <c r="D47" s="442"/>
      <c r="E47" s="442"/>
      <c r="F47" s="442">
        <v>7406200</v>
      </c>
      <c r="G47" s="442"/>
      <c r="H47" s="442">
        <v>-2354092</v>
      </c>
      <c r="I47" s="440">
        <f>SUM(C47:H47)</f>
        <v>232194734</v>
      </c>
    </row>
    <row r="48" spans="1:9" ht="12" customHeight="1">
      <c r="A48" s="94" t="s">
        <v>61</v>
      </c>
      <c r="B48" s="150" t="s">
        <v>106</v>
      </c>
      <c r="C48" s="440">
        <v>29349354</v>
      </c>
      <c r="D48" s="440"/>
      <c r="E48" s="440"/>
      <c r="F48" s="440">
        <v>1333160</v>
      </c>
      <c r="G48" s="440"/>
      <c r="H48" s="440">
        <v>2354092</v>
      </c>
      <c r="I48" s="440">
        <f>SUM(C48:H48)</f>
        <v>33036606</v>
      </c>
    </row>
    <row r="49" spans="1:9" ht="12" customHeight="1">
      <c r="A49" s="94" t="s">
        <v>62</v>
      </c>
      <c r="B49" s="150" t="s">
        <v>81</v>
      </c>
      <c r="C49" s="440">
        <v>145427780</v>
      </c>
      <c r="D49" s="440">
        <v>1843943</v>
      </c>
      <c r="E49" s="440">
        <v>24414415</v>
      </c>
      <c r="F49" s="440">
        <v>-200000</v>
      </c>
      <c r="G49" s="440">
        <v>-590000</v>
      </c>
      <c r="H49" s="440"/>
      <c r="I49" s="440">
        <f>SUM(C49:G49)</f>
        <v>170896138</v>
      </c>
    </row>
    <row r="50" spans="1:9" ht="12" customHeight="1">
      <c r="A50" s="94" t="s">
        <v>63</v>
      </c>
      <c r="B50" s="150" t="s">
        <v>107</v>
      </c>
      <c r="C50" s="224"/>
      <c r="D50" s="224"/>
      <c r="E50" s="224"/>
      <c r="F50" s="224"/>
      <c r="G50" s="224"/>
      <c r="H50" s="224"/>
      <c r="I50" s="224"/>
    </row>
    <row r="51" spans="1:9" ht="12" customHeight="1" thickBot="1">
      <c r="A51" s="94" t="s">
        <v>82</v>
      </c>
      <c r="B51" s="150" t="s">
        <v>108</v>
      </c>
      <c r="C51" s="225"/>
      <c r="D51" s="225"/>
      <c r="E51" s="225">
        <v>1465353</v>
      </c>
      <c r="F51" s="225"/>
      <c r="G51" s="225"/>
      <c r="H51" s="225"/>
      <c r="I51" s="440">
        <f>SUM(C51:E51)</f>
        <v>1465353</v>
      </c>
    </row>
    <row r="52" spans="1:9" ht="12" customHeight="1" thickBot="1">
      <c r="A52" s="24" t="s">
        <v>5</v>
      </c>
      <c r="B52" s="196" t="s">
        <v>310</v>
      </c>
      <c r="C52" s="46">
        <f aca="true" t="shared" si="6" ref="C52:I52">SUM(C53:C55)</f>
        <v>2000000</v>
      </c>
      <c r="D52" s="46">
        <f t="shared" si="6"/>
        <v>0</v>
      </c>
      <c r="E52" s="46">
        <f t="shared" si="6"/>
        <v>0</v>
      </c>
      <c r="F52" s="46">
        <f t="shared" si="6"/>
        <v>200000</v>
      </c>
      <c r="G52" s="46">
        <f t="shared" si="6"/>
        <v>590000</v>
      </c>
      <c r="H52" s="46">
        <f>SUM(H53:H55)</f>
        <v>0</v>
      </c>
      <c r="I52" s="46">
        <f t="shared" si="6"/>
        <v>2790000</v>
      </c>
    </row>
    <row r="53" spans="1:9" s="100" customFormat="1" ht="12" customHeight="1">
      <c r="A53" s="94" t="s">
        <v>66</v>
      </c>
      <c r="B53" s="151" t="s">
        <v>125</v>
      </c>
      <c r="C53" s="226">
        <v>2000000</v>
      </c>
      <c r="D53" s="226"/>
      <c r="E53" s="226"/>
      <c r="F53" s="226">
        <v>200000</v>
      </c>
      <c r="G53" s="226">
        <v>590000</v>
      </c>
      <c r="H53" s="226"/>
      <c r="I53" s="440">
        <f>SUM(C53:G53)</f>
        <v>2790000</v>
      </c>
    </row>
    <row r="54" spans="1:9" ht="12" customHeight="1">
      <c r="A54" s="94" t="s">
        <v>67</v>
      </c>
      <c r="B54" s="150" t="s">
        <v>110</v>
      </c>
      <c r="C54" s="224"/>
      <c r="D54" s="224"/>
      <c r="E54" s="224"/>
      <c r="F54" s="224"/>
      <c r="G54" s="224"/>
      <c r="H54" s="224"/>
      <c r="I54" s="224"/>
    </row>
    <row r="55" spans="1:9" ht="12" customHeight="1">
      <c r="A55" s="94" t="s">
        <v>68</v>
      </c>
      <c r="B55" s="150" t="s">
        <v>40</v>
      </c>
      <c r="C55" s="224"/>
      <c r="D55" s="224"/>
      <c r="E55" s="224"/>
      <c r="F55" s="224"/>
      <c r="G55" s="224"/>
      <c r="H55" s="224"/>
      <c r="I55" s="224"/>
    </row>
    <row r="56" spans="1:9" ht="12" customHeight="1" thickBot="1">
      <c r="A56" s="94" t="s">
        <v>69</v>
      </c>
      <c r="B56" s="150" t="s">
        <v>394</v>
      </c>
      <c r="C56" s="225"/>
      <c r="D56" s="225"/>
      <c r="E56" s="225"/>
      <c r="F56" s="225"/>
      <c r="G56" s="225"/>
      <c r="H56" s="225"/>
      <c r="I56" s="225"/>
    </row>
    <row r="57" spans="1:9" ht="12" customHeight="1" thickBot="1">
      <c r="A57" s="24" t="s">
        <v>6</v>
      </c>
      <c r="B57" s="196" t="s">
        <v>1</v>
      </c>
      <c r="C57" s="223"/>
      <c r="D57" s="223"/>
      <c r="E57" s="223"/>
      <c r="F57" s="223"/>
      <c r="G57" s="223"/>
      <c r="H57" s="223"/>
      <c r="I57" s="223"/>
    </row>
    <row r="58" spans="1:9" ht="15" customHeight="1" thickBot="1">
      <c r="A58" s="24" t="s">
        <v>7</v>
      </c>
      <c r="B58" s="220" t="s">
        <v>398</v>
      </c>
      <c r="C58" s="43">
        <f aca="true" t="shared" si="7" ref="C58:I58">+C46+C52+C57</f>
        <v>403919760</v>
      </c>
      <c r="D58" s="43">
        <f t="shared" si="7"/>
        <v>1843943</v>
      </c>
      <c r="E58" s="43">
        <f t="shared" si="7"/>
        <v>25879768</v>
      </c>
      <c r="F58" s="43">
        <f t="shared" si="7"/>
        <v>8739360</v>
      </c>
      <c r="G58" s="856">
        <f>+G46+G52+G57</f>
        <v>0</v>
      </c>
      <c r="H58" s="856">
        <f>+H46+H52+H57</f>
        <v>0</v>
      </c>
      <c r="I58" s="43">
        <f t="shared" si="7"/>
        <v>440382831</v>
      </c>
    </row>
    <row r="59" spans="3:9" ht="13.5" thickBot="1">
      <c r="C59" s="228"/>
      <c r="D59" s="228"/>
      <c r="E59" s="228"/>
      <c r="F59" s="228"/>
      <c r="G59" s="228"/>
      <c r="H59" s="228"/>
      <c r="I59" s="228"/>
    </row>
    <row r="60" spans="1:9" ht="15" customHeight="1" thickBot="1">
      <c r="A60" s="42" t="s">
        <v>389</v>
      </c>
      <c r="B60" s="221"/>
      <c r="C60" s="229">
        <v>40</v>
      </c>
      <c r="D60" s="229"/>
      <c r="E60" s="229"/>
      <c r="F60" s="229"/>
      <c r="G60" s="229"/>
      <c r="H60" s="229"/>
      <c r="I60" s="229">
        <v>40</v>
      </c>
    </row>
    <row r="61" spans="1:9" ht="14.25" customHeight="1" thickBot="1">
      <c r="A61" s="42" t="s">
        <v>122</v>
      </c>
      <c r="B61" s="221"/>
      <c r="C61" s="227"/>
      <c r="D61" s="227"/>
      <c r="E61" s="227"/>
      <c r="F61" s="227"/>
      <c r="G61" s="227"/>
      <c r="H61" s="227"/>
      <c r="I61" s="227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&amp;R12. melléklet a ……/2024.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view="pageBreakPreview" zoomScale="90" zoomScaleSheetLayoutView="90" workbookViewId="0" topLeftCell="B1">
      <selection activeCell="E1" sqref="E1"/>
    </sheetView>
  </sheetViews>
  <sheetFormatPr defaultColWidth="9.00390625" defaultRowHeight="12.75"/>
  <cols>
    <col min="1" max="1" width="13.875" style="40" customWidth="1"/>
    <col min="2" max="2" width="57.625" style="41" customWidth="1"/>
    <col min="3" max="9" width="14.875" style="173" customWidth="1"/>
    <col min="10" max="16384" width="9.375" style="41" customWidth="1"/>
  </cols>
  <sheetData>
    <row r="1" spans="1:9" s="27" customFormat="1" ht="21" customHeight="1" thickBot="1">
      <c r="A1" s="26"/>
      <c r="B1" s="28"/>
      <c r="C1" s="301"/>
      <c r="D1" s="301"/>
      <c r="E1" s="301"/>
      <c r="F1" s="301"/>
      <c r="G1" s="301"/>
      <c r="H1" s="301"/>
      <c r="I1" s="301"/>
    </row>
    <row r="2" spans="1:9" s="96" customFormat="1" ht="36" customHeight="1">
      <c r="A2" s="72" t="s">
        <v>120</v>
      </c>
      <c r="B2" s="279" t="s">
        <v>418</v>
      </c>
      <c r="C2" s="320"/>
      <c r="D2" s="320"/>
      <c r="E2" s="320"/>
      <c r="F2" s="320"/>
      <c r="G2" s="320"/>
      <c r="H2" s="320"/>
      <c r="I2" s="320" t="s">
        <v>41</v>
      </c>
    </row>
    <row r="3" spans="1:9" s="96" customFormat="1" ht="24.75" thickBot="1">
      <c r="A3" s="92" t="s">
        <v>119</v>
      </c>
      <c r="B3" s="630" t="s">
        <v>640</v>
      </c>
      <c r="C3" s="321"/>
      <c r="D3" s="321"/>
      <c r="E3" s="321"/>
      <c r="F3" s="321"/>
      <c r="G3" s="321"/>
      <c r="H3" s="321"/>
      <c r="I3" s="321" t="s">
        <v>37</v>
      </c>
    </row>
    <row r="4" spans="1:9" s="97" customFormat="1" ht="15.75" customHeight="1" thickBot="1">
      <c r="A4" s="29"/>
      <c r="B4" s="29"/>
      <c r="C4" s="328"/>
      <c r="D4" s="328"/>
      <c r="E4" s="328"/>
      <c r="F4" s="328"/>
      <c r="G4" s="328"/>
      <c r="H4" s="328"/>
      <c r="I4" s="328" t="s">
        <v>506</v>
      </c>
    </row>
    <row r="5" spans="1:9" ht="39.75" customHeight="1" thickBot="1">
      <c r="A5" s="73" t="s">
        <v>121</v>
      </c>
      <c r="B5" s="281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329" t="s">
        <v>373</v>
      </c>
      <c r="D6" s="329" t="s">
        <v>374</v>
      </c>
      <c r="E6" s="329" t="s">
        <v>375</v>
      </c>
      <c r="F6" s="329" t="s">
        <v>604</v>
      </c>
      <c r="G6" s="329" t="s">
        <v>559</v>
      </c>
      <c r="H6" s="329" t="s">
        <v>653</v>
      </c>
      <c r="I6" s="329" t="s">
        <v>711</v>
      </c>
    </row>
    <row r="7" spans="1:9" s="98" customFormat="1" ht="15.75" customHeight="1" thickBot="1">
      <c r="A7" s="31"/>
      <c r="B7" s="32" t="s">
        <v>38</v>
      </c>
      <c r="C7" s="236"/>
      <c r="D7" s="236"/>
      <c r="E7" s="236"/>
      <c r="F7" s="236"/>
      <c r="G7" s="236"/>
      <c r="H7" s="236"/>
      <c r="I7" s="236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45307000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45307000</v>
      </c>
    </row>
    <row r="9" spans="1:9" s="63" customFormat="1" ht="12" customHeight="1">
      <c r="A9" s="93" t="s">
        <v>60</v>
      </c>
      <c r="B9" s="230" t="s">
        <v>167</v>
      </c>
      <c r="C9" s="439"/>
      <c r="D9" s="439"/>
      <c r="E9" s="439"/>
      <c r="F9" s="439"/>
      <c r="G9" s="439"/>
      <c r="H9" s="439"/>
      <c r="I9" s="439"/>
    </row>
    <row r="10" spans="1:9" s="63" customFormat="1" ht="12" customHeight="1">
      <c r="A10" s="94" t="s">
        <v>61</v>
      </c>
      <c r="B10" s="150" t="s">
        <v>168</v>
      </c>
      <c r="C10" s="195">
        <v>800000</v>
      </c>
      <c r="D10" s="195"/>
      <c r="E10" s="195"/>
      <c r="F10" s="195"/>
      <c r="G10" s="195"/>
      <c r="H10" s="195"/>
      <c r="I10" s="195">
        <v>800000</v>
      </c>
    </row>
    <row r="11" spans="1:9" s="63" customFormat="1" ht="12" customHeight="1">
      <c r="A11" s="94" t="s">
        <v>62</v>
      </c>
      <c r="B11" s="150" t="s">
        <v>169</v>
      </c>
      <c r="C11" s="440">
        <v>33918000</v>
      </c>
      <c r="D11" s="440"/>
      <c r="E11" s="440"/>
      <c r="F11" s="440"/>
      <c r="G11" s="440"/>
      <c r="H11" s="440"/>
      <c r="I11" s="440">
        <v>33918000</v>
      </c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50" t="s">
        <v>171</v>
      </c>
      <c r="C13" s="224"/>
      <c r="D13" s="224"/>
      <c r="E13" s="224"/>
      <c r="F13" s="224"/>
      <c r="G13" s="224"/>
      <c r="H13" s="224"/>
      <c r="I13" s="224"/>
    </row>
    <row r="14" spans="1:9" s="63" customFormat="1" ht="12" customHeight="1">
      <c r="A14" s="94" t="s">
        <v>64</v>
      </c>
      <c r="B14" s="150" t="s">
        <v>293</v>
      </c>
      <c r="C14" s="440">
        <v>10589000</v>
      </c>
      <c r="D14" s="440"/>
      <c r="E14" s="440"/>
      <c r="F14" s="440"/>
      <c r="G14" s="440"/>
      <c r="H14" s="440"/>
      <c r="I14" s="440">
        <v>10589000</v>
      </c>
    </row>
    <row r="15" spans="1:9" s="63" customFormat="1" ht="12" customHeight="1">
      <c r="A15" s="94" t="s">
        <v>65</v>
      </c>
      <c r="B15" s="152" t="s">
        <v>294</v>
      </c>
      <c r="C15" s="187"/>
      <c r="D15" s="187"/>
      <c r="E15" s="187"/>
      <c r="F15" s="187"/>
      <c r="G15" s="187"/>
      <c r="H15" s="187"/>
      <c r="I15" s="187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441"/>
      <c r="D19" s="441"/>
      <c r="E19" s="441"/>
      <c r="F19" s="441"/>
      <c r="G19" s="441"/>
      <c r="H19" s="441"/>
      <c r="I19" s="441"/>
    </row>
    <row r="20" spans="1:9" s="63" customFormat="1" ht="19.5" customHeight="1" thickBot="1">
      <c r="A20" s="23" t="s">
        <v>5</v>
      </c>
      <c r="B20" s="216" t="s">
        <v>295</v>
      </c>
      <c r="C20" s="247">
        <f aca="true" t="shared" si="1" ref="C20:I20">C22+C23</f>
        <v>0</v>
      </c>
      <c r="D20" s="247">
        <f t="shared" si="1"/>
        <v>0</v>
      </c>
      <c r="E20" s="247">
        <f t="shared" si="1"/>
        <v>0</v>
      </c>
      <c r="F20" s="247">
        <f t="shared" si="1"/>
        <v>0</v>
      </c>
      <c r="G20" s="247">
        <f t="shared" si="1"/>
        <v>0</v>
      </c>
      <c r="H20" s="247">
        <f>H22+H23</f>
        <v>0</v>
      </c>
      <c r="I20" s="247">
        <f t="shared" si="1"/>
        <v>0</v>
      </c>
    </row>
    <row r="21" spans="1:9" s="99" customFormat="1" ht="12" customHeight="1">
      <c r="A21" s="94" t="s">
        <v>66</v>
      </c>
      <c r="B21" s="151" t="s">
        <v>149</v>
      </c>
      <c r="C21" s="233"/>
      <c r="D21" s="233"/>
      <c r="E21" s="233"/>
      <c r="F21" s="233"/>
      <c r="G21" s="233"/>
      <c r="H21" s="233"/>
      <c r="I21" s="233"/>
    </row>
    <row r="22" spans="1:9" s="99" customFormat="1" ht="12" customHeight="1">
      <c r="A22" s="94" t="s">
        <v>67</v>
      </c>
      <c r="B22" s="150" t="s">
        <v>713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713</v>
      </c>
      <c r="C23" s="195"/>
      <c r="D23" s="195"/>
      <c r="E23" s="195"/>
      <c r="F23" s="195"/>
      <c r="G23" s="195"/>
      <c r="H23" s="195"/>
      <c r="I23" s="195"/>
    </row>
    <row r="24" spans="1:9" s="99" customFormat="1" ht="12" customHeight="1" thickBot="1">
      <c r="A24" s="94" t="s">
        <v>69</v>
      </c>
      <c r="B24" s="150" t="s">
        <v>391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34"/>
      <c r="D25" s="234"/>
      <c r="E25" s="234"/>
      <c r="F25" s="234"/>
      <c r="G25" s="234"/>
      <c r="H25" s="234"/>
      <c r="I25" s="234"/>
    </row>
    <row r="26" spans="1:9" s="99" customFormat="1" ht="19.5" customHeight="1" thickBot="1">
      <c r="A26" s="24" t="s">
        <v>7</v>
      </c>
      <c r="B26" s="196" t="s">
        <v>392</v>
      </c>
      <c r="C26" s="235"/>
      <c r="D26" s="235"/>
      <c r="E26" s="235"/>
      <c r="F26" s="235"/>
      <c r="G26" s="235"/>
      <c r="H26" s="235"/>
      <c r="I26" s="235"/>
    </row>
    <row r="27" spans="1:9" s="99" customFormat="1" ht="12" customHeight="1">
      <c r="A27" s="95" t="s">
        <v>158</v>
      </c>
      <c r="B27" s="217" t="s">
        <v>154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7" t="s">
        <v>296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>
      <c r="A29" s="95" t="s">
        <v>160</v>
      </c>
      <c r="B29" s="218" t="s">
        <v>299</v>
      </c>
      <c r="C29" s="224"/>
      <c r="D29" s="224"/>
      <c r="E29" s="224"/>
      <c r="F29" s="224"/>
      <c r="G29" s="224"/>
      <c r="H29" s="224"/>
      <c r="I29" s="224"/>
    </row>
    <row r="30" spans="1:9" s="99" customFormat="1" ht="12" customHeight="1" thickBot="1">
      <c r="A30" s="94" t="s">
        <v>161</v>
      </c>
      <c r="B30" s="219" t="s">
        <v>393</v>
      </c>
      <c r="C30" s="225"/>
      <c r="D30" s="225"/>
      <c r="E30" s="225"/>
      <c r="F30" s="225"/>
      <c r="G30" s="225"/>
      <c r="H30" s="225"/>
      <c r="I30" s="225"/>
    </row>
    <row r="31" spans="1:9" s="99" customFormat="1" ht="12" customHeight="1" thickBot="1">
      <c r="A31" s="24" t="s">
        <v>8</v>
      </c>
      <c r="B31" s="196" t="s">
        <v>300</v>
      </c>
      <c r="C31" s="43"/>
      <c r="D31" s="43"/>
      <c r="E31" s="43"/>
      <c r="F31" s="43"/>
      <c r="G31" s="43"/>
      <c r="H31" s="43"/>
      <c r="I31" s="43"/>
    </row>
    <row r="32" spans="1:9" s="99" customFormat="1" ht="12" customHeight="1">
      <c r="A32" s="95" t="s">
        <v>53</v>
      </c>
      <c r="B32" s="217" t="s">
        <v>181</v>
      </c>
      <c r="C32" s="233"/>
      <c r="D32" s="233"/>
      <c r="E32" s="233"/>
      <c r="F32" s="233"/>
      <c r="G32" s="233"/>
      <c r="H32" s="233"/>
      <c r="I32" s="233"/>
    </row>
    <row r="33" spans="1:9" s="99" customFormat="1" ht="12" customHeight="1">
      <c r="A33" s="95" t="s">
        <v>54</v>
      </c>
      <c r="B33" s="218" t="s">
        <v>182</v>
      </c>
      <c r="C33" s="224"/>
      <c r="D33" s="224"/>
      <c r="E33" s="224"/>
      <c r="F33" s="224"/>
      <c r="G33" s="224"/>
      <c r="H33" s="224"/>
      <c r="I33" s="224"/>
    </row>
    <row r="34" spans="1:9" s="99" customFormat="1" ht="12" customHeight="1" thickBot="1">
      <c r="A34" s="94" t="s">
        <v>55</v>
      </c>
      <c r="B34" s="219" t="s">
        <v>183</v>
      </c>
      <c r="C34" s="225"/>
      <c r="D34" s="225"/>
      <c r="E34" s="225"/>
      <c r="F34" s="225"/>
      <c r="G34" s="225"/>
      <c r="H34" s="225"/>
      <c r="I34" s="225"/>
    </row>
    <row r="35" spans="1:9" s="63" customFormat="1" ht="12" customHeight="1" thickBot="1">
      <c r="A35" s="24" t="s">
        <v>9</v>
      </c>
      <c r="B35" s="196" t="s">
        <v>269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4" t="s">
        <v>10</v>
      </c>
      <c r="B36" s="196" t="s">
        <v>301</v>
      </c>
      <c r="C36" s="223"/>
      <c r="D36" s="223"/>
      <c r="E36" s="223"/>
      <c r="F36" s="223"/>
      <c r="G36" s="223"/>
      <c r="H36" s="223"/>
      <c r="I36" s="223"/>
    </row>
    <row r="37" spans="1:9" s="63" customFormat="1" ht="12" customHeight="1" thickBot="1">
      <c r="A37" s="23" t="s">
        <v>11</v>
      </c>
      <c r="B37" s="196" t="s">
        <v>302</v>
      </c>
      <c r="C37" s="46">
        <f aca="true" t="shared" si="2" ref="C37:I37">+C8+C20+C25+C26+C31+C35+C36</f>
        <v>45307000</v>
      </c>
      <c r="D37" s="46">
        <f t="shared" si="2"/>
        <v>0</v>
      </c>
      <c r="E37" s="46">
        <f t="shared" si="2"/>
        <v>0</v>
      </c>
      <c r="F37" s="46">
        <f t="shared" si="2"/>
        <v>0</v>
      </c>
      <c r="G37" s="46">
        <f t="shared" si="2"/>
        <v>0</v>
      </c>
      <c r="H37" s="46">
        <f>+H8+H20+H25+H26+H31+H35+H36</f>
        <v>0</v>
      </c>
      <c r="I37" s="46">
        <f t="shared" si="2"/>
        <v>45307000</v>
      </c>
    </row>
    <row r="38" spans="1:9" s="63" customFormat="1" ht="12" customHeight="1" thickBot="1">
      <c r="A38" s="33" t="s">
        <v>12</v>
      </c>
      <c r="B38" s="196" t="s">
        <v>303</v>
      </c>
      <c r="C38" s="46">
        <f aca="true" t="shared" si="3" ref="C38:I38">+C39+C40+C41</f>
        <v>217658900</v>
      </c>
      <c r="D38" s="46">
        <f t="shared" si="3"/>
        <v>1843943</v>
      </c>
      <c r="E38" s="46">
        <f t="shared" si="3"/>
        <v>0</v>
      </c>
      <c r="F38" s="46">
        <f t="shared" si="3"/>
        <v>8739360</v>
      </c>
      <c r="G38" s="46">
        <f t="shared" si="3"/>
        <v>0</v>
      </c>
      <c r="H38" s="46">
        <f>+H39+H40+H41</f>
        <v>0</v>
      </c>
      <c r="I38" s="46">
        <f t="shared" si="3"/>
        <v>228242203</v>
      </c>
    </row>
    <row r="39" spans="1:9" s="63" customFormat="1" ht="12" customHeight="1">
      <c r="A39" s="95" t="s">
        <v>304</v>
      </c>
      <c r="B39" s="217" t="s">
        <v>132</v>
      </c>
      <c r="C39" s="302"/>
      <c r="D39" s="302">
        <v>1843943</v>
      </c>
      <c r="E39" s="302"/>
      <c r="F39" s="302"/>
      <c r="G39" s="302"/>
      <c r="H39" s="302"/>
      <c r="I39" s="302">
        <f>SUM(C39:D39)</f>
        <v>1843943</v>
      </c>
    </row>
    <row r="40" spans="1:9" s="63" customFormat="1" ht="12" customHeight="1">
      <c r="A40" s="95" t="s">
        <v>305</v>
      </c>
      <c r="B40" s="218" t="s">
        <v>528</v>
      </c>
      <c r="C40" s="348">
        <v>144017370</v>
      </c>
      <c r="D40" s="348"/>
      <c r="E40" s="348">
        <v>0</v>
      </c>
      <c r="F40" s="348">
        <v>8739360</v>
      </c>
      <c r="G40" s="348"/>
      <c r="H40" s="348"/>
      <c r="I40" s="440">
        <f>SUM(C40:F40)</f>
        <v>152756730</v>
      </c>
    </row>
    <row r="41" spans="1:9" s="99" customFormat="1" ht="12" customHeight="1" thickBot="1">
      <c r="A41" s="94" t="s">
        <v>306</v>
      </c>
      <c r="B41" s="219" t="s">
        <v>307</v>
      </c>
      <c r="C41" s="286">
        <v>73641530</v>
      </c>
      <c r="D41" s="286"/>
      <c r="E41" s="286"/>
      <c r="F41" s="286"/>
      <c r="G41" s="286"/>
      <c r="H41" s="286"/>
      <c r="I41" s="440">
        <f>SUM(C41:E41)</f>
        <v>73641530</v>
      </c>
    </row>
    <row r="42" spans="1:9" s="99" customFormat="1" ht="15" customHeight="1" thickBot="1">
      <c r="A42" s="33" t="s">
        <v>13</v>
      </c>
      <c r="B42" s="222" t="s">
        <v>308</v>
      </c>
      <c r="C42" s="43">
        <f aca="true" t="shared" si="4" ref="C42:I42">+C37+C38</f>
        <v>262965900</v>
      </c>
      <c r="D42" s="43">
        <f t="shared" si="4"/>
        <v>1843943</v>
      </c>
      <c r="E42" s="43">
        <f t="shared" si="4"/>
        <v>0</v>
      </c>
      <c r="F42" s="43">
        <f t="shared" si="4"/>
        <v>8739360</v>
      </c>
      <c r="G42" s="43">
        <f t="shared" si="4"/>
        <v>0</v>
      </c>
      <c r="H42" s="43">
        <f>+H37+H38</f>
        <v>0</v>
      </c>
      <c r="I42" s="43">
        <f t="shared" si="4"/>
        <v>273549203</v>
      </c>
    </row>
    <row r="43" spans="1:9" s="99" customFormat="1" ht="15" customHeight="1">
      <c r="A43" s="34"/>
      <c r="B43" s="35"/>
      <c r="C43" s="169"/>
      <c r="D43" s="169"/>
      <c r="E43" s="169"/>
      <c r="F43" s="169"/>
      <c r="G43" s="169"/>
      <c r="H43" s="169"/>
      <c r="I43" s="169"/>
    </row>
    <row r="44" spans="1:9" ht="13.5" thickBot="1">
      <c r="A44" s="36"/>
      <c r="B44" s="37"/>
      <c r="C44" s="172"/>
      <c r="D44" s="172"/>
      <c r="E44" s="172"/>
      <c r="F44" s="172"/>
      <c r="G44" s="172"/>
      <c r="H44" s="172"/>
      <c r="I44" s="172"/>
    </row>
    <row r="45" spans="1:9" s="98" customFormat="1" ht="39.75" customHeight="1" thickBot="1">
      <c r="A45" s="38"/>
      <c r="B45" s="39" t="s">
        <v>39</v>
      </c>
      <c r="C45" s="394" t="s">
        <v>597</v>
      </c>
      <c r="D45" s="394" t="s">
        <v>699</v>
      </c>
      <c r="E45" s="394" t="s">
        <v>701</v>
      </c>
      <c r="F45" s="394" t="s">
        <v>708</v>
      </c>
      <c r="G45" s="394" t="s">
        <v>709</v>
      </c>
      <c r="H45" s="394" t="s">
        <v>712</v>
      </c>
      <c r="I45" s="394" t="s">
        <v>700</v>
      </c>
    </row>
    <row r="46" spans="1:9" s="100" customFormat="1" ht="12" customHeight="1" thickBot="1">
      <c r="A46" s="24" t="s">
        <v>4</v>
      </c>
      <c r="B46" s="196" t="s">
        <v>309</v>
      </c>
      <c r="C46" s="46">
        <f aca="true" t="shared" si="5" ref="C46:I46">SUM(C47:C51)</f>
        <v>260965900</v>
      </c>
      <c r="D46" s="46">
        <f t="shared" si="5"/>
        <v>1843943</v>
      </c>
      <c r="E46" s="46">
        <f t="shared" si="5"/>
        <v>0</v>
      </c>
      <c r="F46" s="46">
        <f t="shared" si="5"/>
        <v>8539360</v>
      </c>
      <c r="G46" s="46">
        <f t="shared" si="5"/>
        <v>0</v>
      </c>
      <c r="H46" s="855">
        <f>SUM(H47:H51)</f>
        <v>0</v>
      </c>
      <c r="I46" s="46">
        <f t="shared" si="5"/>
        <v>271349203</v>
      </c>
    </row>
    <row r="47" spans="1:9" ht="12" customHeight="1">
      <c r="A47" s="94" t="s">
        <v>60</v>
      </c>
      <c r="B47" s="151" t="s">
        <v>34</v>
      </c>
      <c r="C47" s="442">
        <v>172244626</v>
      </c>
      <c r="D47" s="442"/>
      <c r="E47" s="442"/>
      <c r="F47" s="442">
        <v>7406200</v>
      </c>
      <c r="G47" s="442"/>
      <c r="H47" s="442">
        <v>-6386092</v>
      </c>
      <c r="I47" s="440">
        <f>SUM(C47:H47)</f>
        <v>173264734</v>
      </c>
    </row>
    <row r="48" spans="1:9" ht="12" customHeight="1">
      <c r="A48" s="94" t="s">
        <v>61</v>
      </c>
      <c r="B48" s="150" t="s">
        <v>106</v>
      </c>
      <c r="C48" s="440">
        <v>22459494</v>
      </c>
      <c r="D48" s="440"/>
      <c r="E48" s="440"/>
      <c r="F48" s="440">
        <v>1333160</v>
      </c>
      <c r="G48" s="440"/>
      <c r="H48" s="440">
        <v>1973092</v>
      </c>
      <c r="I48" s="440">
        <f>SUM(C48:H48)</f>
        <v>25765746</v>
      </c>
    </row>
    <row r="49" spans="1:9" ht="12" customHeight="1">
      <c r="A49" s="94" t="s">
        <v>62</v>
      </c>
      <c r="B49" s="150" t="s">
        <v>81</v>
      </c>
      <c r="C49" s="440">
        <v>66261780</v>
      </c>
      <c r="D49" s="440">
        <v>1843943</v>
      </c>
      <c r="E49" s="440"/>
      <c r="F49" s="440">
        <v>-200000</v>
      </c>
      <c r="G49" s="440"/>
      <c r="H49" s="440">
        <v>4413000</v>
      </c>
      <c r="I49" s="440">
        <f>SUM(C49:H49)</f>
        <v>72318723</v>
      </c>
    </row>
    <row r="50" spans="1:9" ht="12" customHeight="1">
      <c r="A50" s="94" t="s">
        <v>63</v>
      </c>
      <c r="B50" s="150" t="s">
        <v>107</v>
      </c>
      <c r="C50" s="224"/>
      <c r="D50" s="224"/>
      <c r="E50" s="224"/>
      <c r="F50" s="224"/>
      <c r="G50" s="224"/>
      <c r="H50" s="224"/>
      <c r="I50" s="224"/>
    </row>
    <row r="51" spans="1:9" ht="12" customHeight="1" thickBot="1">
      <c r="A51" s="94" t="s">
        <v>82</v>
      </c>
      <c r="B51" s="150" t="s">
        <v>108</v>
      </c>
      <c r="C51" s="225"/>
      <c r="D51" s="225"/>
      <c r="E51" s="225"/>
      <c r="F51" s="225"/>
      <c r="G51" s="225"/>
      <c r="H51" s="225"/>
      <c r="I51" s="440">
        <f>SUM(C51:E51)</f>
        <v>0</v>
      </c>
    </row>
    <row r="52" spans="1:9" ht="12" customHeight="1" thickBot="1">
      <c r="A52" s="24" t="s">
        <v>5</v>
      </c>
      <c r="B52" s="196" t="s">
        <v>310</v>
      </c>
      <c r="C52" s="46">
        <f aca="true" t="shared" si="6" ref="C52:I52">SUM(C53:C55)</f>
        <v>2000000</v>
      </c>
      <c r="D52" s="46">
        <f t="shared" si="6"/>
        <v>0</v>
      </c>
      <c r="E52" s="46">
        <f t="shared" si="6"/>
        <v>0</v>
      </c>
      <c r="F52" s="46">
        <f t="shared" si="6"/>
        <v>200000</v>
      </c>
      <c r="G52" s="46">
        <f t="shared" si="6"/>
        <v>0</v>
      </c>
      <c r="H52" s="46">
        <f>SUM(H53:H55)</f>
        <v>0</v>
      </c>
      <c r="I52" s="46">
        <f t="shared" si="6"/>
        <v>2200000</v>
      </c>
    </row>
    <row r="53" spans="1:9" s="100" customFormat="1" ht="12" customHeight="1">
      <c r="A53" s="94" t="s">
        <v>66</v>
      </c>
      <c r="B53" s="151" t="s">
        <v>125</v>
      </c>
      <c r="C53" s="226">
        <v>2000000</v>
      </c>
      <c r="D53" s="226"/>
      <c r="E53" s="226"/>
      <c r="F53" s="226">
        <v>200000</v>
      </c>
      <c r="G53" s="226"/>
      <c r="H53" s="226"/>
      <c r="I53" s="440">
        <f>SUM(C53:F53)</f>
        <v>2200000</v>
      </c>
    </row>
    <row r="54" spans="1:9" ht="12" customHeight="1">
      <c r="A54" s="94" t="s">
        <v>67</v>
      </c>
      <c r="B54" s="150" t="s">
        <v>110</v>
      </c>
      <c r="C54" s="224"/>
      <c r="D54" s="224"/>
      <c r="E54" s="224"/>
      <c r="F54" s="224"/>
      <c r="G54" s="224"/>
      <c r="H54" s="224"/>
      <c r="I54" s="224"/>
    </row>
    <row r="55" spans="1:9" ht="12" customHeight="1">
      <c r="A55" s="94" t="s">
        <v>68</v>
      </c>
      <c r="B55" s="150" t="s">
        <v>40</v>
      </c>
      <c r="C55" s="224"/>
      <c r="D55" s="224"/>
      <c r="E55" s="224"/>
      <c r="F55" s="224"/>
      <c r="G55" s="224"/>
      <c r="H55" s="224"/>
      <c r="I55" s="224"/>
    </row>
    <row r="56" spans="1:9" ht="12" customHeight="1" thickBot="1">
      <c r="A56" s="94" t="s">
        <v>69</v>
      </c>
      <c r="B56" s="150" t="s">
        <v>394</v>
      </c>
      <c r="C56" s="225"/>
      <c r="D56" s="225"/>
      <c r="E56" s="225"/>
      <c r="F56" s="225"/>
      <c r="G56" s="225"/>
      <c r="H56" s="225"/>
      <c r="I56" s="225"/>
    </row>
    <row r="57" spans="1:9" ht="12" customHeight="1" thickBot="1">
      <c r="A57" s="24" t="s">
        <v>6</v>
      </c>
      <c r="B57" s="196" t="s">
        <v>1</v>
      </c>
      <c r="C57" s="223"/>
      <c r="D57" s="223"/>
      <c r="E57" s="223"/>
      <c r="F57" s="223"/>
      <c r="G57" s="223"/>
      <c r="H57" s="223"/>
      <c r="I57" s="223"/>
    </row>
    <row r="58" spans="1:9" ht="15" customHeight="1" thickBot="1">
      <c r="A58" s="24" t="s">
        <v>7</v>
      </c>
      <c r="B58" s="220" t="s">
        <v>398</v>
      </c>
      <c r="C58" s="43">
        <f aca="true" t="shared" si="7" ref="C58:I58">+C46+C52+C57</f>
        <v>262965900</v>
      </c>
      <c r="D58" s="43">
        <f t="shared" si="7"/>
        <v>1843943</v>
      </c>
      <c r="E58" s="43">
        <f t="shared" si="7"/>
        <v>0</v>
      </c>
      <c r="F58" s="43">
        <f t="shared" si="7"/>
        <v>8739360</v>
      </c>
      <c r="G58" s="43">
        <f t="shared" si="7"/>
        <v>0</v>
      </c>
      <c r="H58" s="856">
        <f>+H46+H52+H57</f>
        <v>0</v>
      </c>
      <c r="I58" s="43">
        <f t="shared" si="7"/>
        <v>273549203</v>
      </c>
    </row>
    <row r="59" spans="3:9" ht="13.5" thickBot="1">
      <c r="C59" s="228"/>
      <c r="D59" s="228"/>
      <c r="E59" s="228"/>
      <c r="F59" s="228"/>
      <c r="G59" s="228"/>
      <c r="H59" s="228"/>
      <c r="I59" s="228"/>
    </row>
    <row r="60" spans="1:9" ht="15" customHeight="1" thickBot="1">
      <c r="A60" s="42" t="s">
        <v>389</v>
      </c>
      <c r="B60" s="221"/>
      <c r="C60" s="229">
        <v>25</v>
      </c>
      <c r="D60" s="229"/>
      <c r="E60" s="229"/>
      <c r="F60" s="229"/>
      <c r="G60" s="229"/>
      <c r="H60" s="229"/>
      <c r="I60" s="229">
        <v>25</v>
      </c>
    </row>
    <row r="61" spans="1:9" ht="14.25" customHeight="1" thickBot="1">
      <c r="A61" s="42" t="s">
        <v>122</v>
      </c>
      <c r="B61" s="221"/>
      <c r="C61" s="227"/>
      <c r="D61" s="227"/>
      <c r="E61" s="227"/>
      <c r="F61" s="227"/>
      <c r="G61" s="227"/>
      <c r="H61" s="227"/>
      <c r="I61" s="227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1" r:id="rId1"/>
  <headerFooter alignWithMargins="0">
    <oddHeader>&amp;R13. melléklet a ……/2024.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1"/>
  <sheetViews>
    <sheetView view="pageBreakPreview" zoomScale="90" zoomScaleSheetLayoutView="90" workbookViewId="0" topLeftCell="B29">
      <selection activeCell="B54" sqref="B54"/>
    </sheetView>
  </sheetViews>
  <sheetFormatPr defaultColWidth="9.00390625" defaultRowHeight="12.75"/>
  <cols>
    <col min="1" max="1" width="13.875" style="40" customWidth="1"/>
    <col min="2" max="2" width="59.125" style="41" customWidth="1"/>
    <col min="3" max="3" width="14.875" style="634" customWidth="1"/>
    <col min="4" max="4" width="12.875" style="634" customWidth="1"/>
    <col min="5" max="5" width="13.875" style="634" customWidth="1"/>
    <col min="6" max="6" width="12.875" style="634" customWidth="1"/>
    <col min="7" max="9" width="14.875" style="634" customWidth="1"/>
    <col min="10" max="16384" width="9.375" style="41" customWidth="1"/>
  </cols>
  <sheetData>
    <row r="1" spans="1:9" s="27" customFormat="1" ht="21" customHeight="1" thickBot="1">
      <c r="A1" s="26"/>
      <c r="B1" s="28"/>
      <c r="C1" s="748"/>
      <c r="D1" s="748"/>
      <c r="E1" s="748"/>
      <c r="F1" s="748"/>
      <c r="G1" s="748"/>
      <c r="H1" s="748"/>
      <c r="I1" s="748"/>
    </row>
    <row r="2" spans="1:9" s="96" customFormat="1" ht="36" customHeight="1">
      <c r="A2" s="72" t="s">
        <v>120</v>
      </c>
      <c r="B2" s="279" t="s">
        <v>418</v>
      </c>
      <c r="C2" s="320"/>
      <c r="D2" s="320"/>
      <c r="E2" s="320"/>
      <c r="F2" s="320"/>
      <c r="G2" s="320"/>
      <c r="H2" s="320"/>
      <c r="I2" s="320" t="s">
        <v>41</v>
      </c>
    </row>
    <row r="3" spans="1:9" s="96" customFormat="1" ht="24.75" thickBot="1">
      <c r="A3" s="92" t="s">
        <v>119</v>
      </c>
      <c r="B3" s="620" t="s">
        <v>679</v>
      </c>
      <c r="C3" s="321"/>
      <c r="D3" s="321"/>
      <c r="E3" s="321"/>
      <c r="F3" s="321"/>
      <c r="G3" s="321"/>
      <c r="H3" s="321"/>
      <c r="I3" s="321" t="s">
        <v>41</v>
      </c>
    </row>
    <row r="4" spans="1:9" s="97" customFormat="1" ht="15.75" customHeight="1" thickBot="1">
      <c r="A4" s="29"/>
      <c r="B4" s="29"/>
      <c r="C4" s="328"/>
      <c r="D4" s="328"/>
      <c r="E4" s="328"/>
      <c r="F4" s="328"/>
      <c r="G4" s="328"/>
      <c r="H4" s="328"/>
      <c r="I4" s="328" t="s">
        <v>506</v>
      </c>
    </row>
    <row r="5" spans="1:9" ht="39.75" customHeight="1" thickBot="1">
      <c r="A5" s="73" t="s">
        <v>121</v>
      </c>
      <c r="B5" s="281" t="s">
        <v>411</v>
      </c>
      <c r="C5" s="186" t="s">
        <v>581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98" customFormat="1" ht="15.75" customHeight="1" thickBot="1">
      <c r="A7" s="31"/>
      <c r="B7" s="32" t="s">
        <v>38</v>
      </c>
      <c r="C7" s="186"/>
      <c r="D7" s="186"/>
      <c r="E7" s="186"/>
      <c r="F7" s="186"/>
      <c r="G7" s="186"/>
      <c r="H7" s="186"/>
      <c r="I7" s="186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6500000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6500000</v>
      </c>
    </row>
    <row r="9" spans="1:9" s="63" customFormat="1" ht="12" customHeight="1">
      <c r="A9" s="93" t="s">
        <v>60</v>
      </c>
      <c r="B9" s="230" t="s">
        <v>167</v>
      </c>
      <c r="C9" s="496"/>
      <c r="D9" s="496"/>
      <c r="E9" s="496"/>
      <c r="F9" s="496"/>
      <c r="G9" s="496"/>
      <c r="H9" s="496"/>
      <c r="I9" s="496"/>
    </row>
    <row r="10" spans="1:9" s="63" customFormat="1" ht="12" customHeight="1">
      <c r="A10" s="94" t="s">
        <v>61</v>
      </c>
      <c r="B10" s="150" t="s">
        <v>168</v>
      </c>
      <c r="C10" s="286">
        <v>6500000</v>
      </c>
      <c r="D10" s="286"/>
      <c r="E10" s="286"/>
      <c r="F10" s="286"/>
      <c r="G10" s="286"/>
      <c r="H10" s="286"/>
      <c r="I10" s="286">
        <v>6500000</v>
      </c>
    </row>
    <row r="11" spans="1:9" s="63" customFormat="1" ht="12" customHeight="1">
      <c r="A11" s="94" t="s">
        <v>62</v>
      </c>
      <c r="B11" s="150" t="s">
        <v>169</v>
      </c>
      <c r="C11" s="286"/>
      <c r="D11" s="286"/>
      <c r="E11" s="286"/>
      <c r="F11" s="286"/>
      <c r="G11" s="286"/>
      <c r="H11" s="286"/>
      <c r="I11" s="286"/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50" t="s">
        <v>171</v>
      </c>
      <c r="C13" s="224"/>
      <c r="D13" s="224"/>
      <c r="E13" s="224"/>
      <c r="F13" s="224"/>
      <c r="G13" s="224"/>
      <c r="H13" s="224"/>
      <c r="I13" s="224"/>
    </row>
    <row r="14" spans="1:9" s="63" customFormat="1" ht="12" customHeight="1">
      <c r="A14" s="94" t="s">
        <v>64</v>
      </c>
      <c r="B14" s="150" t="s">
        <v>293</v>
      </c>
      <c r="C14" s="286"/>
      <c r="D14" s="286"/>
      <c r="E14" s="286"/>
      <c r="F14" s="286"/>
      <c r="G14" s="286"/>
      <c r="H14" s="286"/>
      <c r="I14" s="286"/>
    </row>
    <row r="15" spans="1:9" s="63" customFormat="1" ht="12" customHeight="1">
      <c r="A15" s="94" t="s">
        <v>65</v>
      </c>
      <c r="B15" s="152" t="s">
        <v>294</v>
      </c>
      <c r="C15" s="546"/>
      <c r="D15" s="546"/>
      <c r="E15" s="546"/>
      <c r="F15" s="546"/>
      <c r="G15" s="546"/>
      <c r="H15" s="546"/>
      <c r="I15" s="546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441"/>
      <c r="D19" s="441"/>
      <c r="E19" s="441"/>
      <c r="F19" s="441"/>
      <c r="G19" s="441"/>
      <c r="H19" s="441"/>
      <c r="I19" s="441"/>
    </row>
    <row r="20" spans="1:9" s="63" customFormat="1" ht="19.5" customHeight="1" thickBot="1">
      <c r="A20" s="23" t="s">
        <v>5</v>
      </c>
      <c r="B20" s="216" t="s">
        <v>295</v>
      </c>
      <c r="C20" s="749"/>
      <c r="D20" s="749"/>
      <c r="E20" s="749"/>
      <c r="F20" s="749"/>
      <c r="G20" s="749"/>
      <c r="H20" s="749"/>
      <c r="I20" s="749"/>
    </row>
    <row r="21" spans="1:9" s="99" customFormat="1" ht="12" customHeight="1">
      <c r="A21" s="94" t="s">
        <v>66</v>
      </c>
      <c r="B21" s="151" t="s">
        <v>149</v>
      </c>
      <c r="C21" s="631"/>
      <c r="D21" s="631"/>
      <c r="E21" s="631"/>
      <c r="F21" s="631"/>
      <c r="G21" s="631"/>
      <c r="H21" s="631"/>
      <c r="I21" s="631"/>
    </row>
    <row r="22" spans="1:9" s="99" customFormat="1" ht="12" customHeight="1">
      <c r="A22" s="94" t="s">
        <v>67</v>
      </c>
      <c r="B22" s="150" t="s">
        <v>713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713</v>
      </c>
      <c r="C23" s="546"/>
      <c r="D23" s="546"/>
      <c r="E23" s="546"/>
      <c r="F23" s="546"/>
      <c r="G23" s="546"/>
      <c r="H23" s="546"/>
      <c r="I23" s="546"/>
    </row>
    <row r="24" spans="1:9" s="99" customFormat="1" ht="12" customHeight="1" thickBot="1">
      <c r="A24" s="94" t="s">
        <v>69</v>
      </c>
      <c r="B24" s="150" t="s">
        <v>391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34"/>
      <c r="D25" s="234"/>
      <c r="E25" s="234"/>
      <c r="F25" s="234"/>
      <c r="G25" s="234"/>
      <c r="H25" s="234"/>
      <c r="I25" s="234"/>
    </row>
    <row r="26" spans="1:9" s="99" customFormat="1" ht="19.5" customHeight="1" thickBot="1">
      <c r="A26" s="24" t="s">
        <v>7</v>
      </c>
      <c r="B26" s="196" t="s">
        <v>392</v>
      </c>
      <c r="C26" s="235"/>
      <c r="D26" s="235"/>
      <c r="E26" s="235"/>
      <c r="F26" s="235"/>
      <c r="G26" s="235"/>
      <c r="H26" s="235"/>
      <c r="I26" s="235"/>
    </row>
    <row r="27" spans="1:9" s="99" customFormat="1" ht="12" customHeight="1">
      <c r="A27" s="95" t="s">
        <v>158</v>
      </c>
      <c r="B27" s="217" t="s">
        <v>154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7" t="s">
        <v>296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>
      <c r="A29" s="95" t="s">
        <v>160</v>
      </c>
      <c r="B29" s="218" t="s">
        <v>299</v>
      </c>
      <c r="C29" s="224"/>
      <c r="D29" s="224"/>
      <c r="E29" s="224"/>
      <c r="F29" s="224"/>
      <c r="G29" s="224"/>
      <c r="H29" s="224"/>
      <c r="I29" s="224"/>
    </row>
    <row r="30" spans="1:9" s="99" customFormat="1" ht="12" customHeight="1" thickBot="1">
      <c r="A30" s="94" t="s">
        <v>161</v>
      </c>
      <c r="B30" s="219" t="s">
        <v>393</v>
      </c>
      <c r="C30" s="225"/>
      <c r="D30" s="225"/>
      <c r="E30" s="225"/>
      <c r="F30" s="225"/>
      <c r="G30" s="225"/>
      <c r="H30" s="225"/>
      <c r="I30" s="225"/>
    </row>
    <row r="31" spans="1:9" s="99" customFormat="1" ht="12" customHeight="1" thickBot="1">
      <c r="A31" s="24" t="s">
        <v>8</v>
      </c>
      <c r="B31" s="196" t="s">
        <v>300</v>
      </c>
      <c r="C31" s="43"/>
      <c r="D31" s="43"/>
      <c r="E31" s="43"/>
      <c r="F31" s="43"/>
      <c r="G31" s="43"/>
      <c r="H31" s="43"/>
      <c r="I31" s="43"/>
    </row>
    <row r="32" spans="1:9" s="99" customFormat="1" ht="12" customHeight="1">
      <c r="A32" s="95" t="s">
        <v>53</v>
      </c>
      <c r="B32" s="217" t="s">
        <v>181</v>
      </c>
      <c r="C32" s="233"/>
      <c r="D32" s="233"/>
      <c r="E32" s="233"/>
      <c r="F32" s="233"/>
      <c r="G32" s="233"/>
      <c r="H32" s="233"/>
      <c r="I32" s="233"/>
    </row>
    <row r="33" spans="1:9" s="99" customFormat="1" ht="12" customHeight="1">
      <c r="A33" s="95" t="s">
        <v>54</v>
      </c>
      <c r="B33" s="218" t="s">
        <v>182</v>
      </c>
      <c r="C33" s="224"/>
      <c r="D33" s="224"/>
      <c r="E33" s="224"/>
      <c r="F33" s="224"/>
      <c r="G33" s="224"/>
      <c r="H33" s="224"/>
      <c r="I33" s="224"/>
    </row>
    <row r="34" spans="1:9" s="99" customFormat="1" ht="12" customHeight="1" thickBot="1">
      <c r="A34" s="94" t="s">
        <v>55</v>
      </c>
      <c r="B34" s="219" t="s">
        <v>183</v>
      </c>
      <c r="C34" s="225"/>
      <c r="D34" s="225"/>
      <c r="E34" s="225"/>
      <c r="F34" s="225"/>
      <c r="G34" s="225"/>
      <c r="H34" s="225"/>
      <c r="I34" s="225"/>
    </row>
    <row r="35" spans="1:9" s="63" customFormat="1" ht="12" customHeight="1" thickBot="1">
      <c r="A35" s="24" t="s">
        <v>9</v>
      </c>
      <c r="B35" s="196" t="s">
        <v>269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4" t="s">
        <v>10</v>
      </c>
      <c r="B36" s="196" t="s">
        <v>301</v>
      </c>
      <c r="C36" s="223"/>
      <c r="D36" s="223"/>
      <c r="E36" s="223"/>
      <c r="F36" s="223"/>
      <c r="G36" s="223"/>
      <c r="H36" s="223"/>
      <c r="I36" s="223"/>
    </row>
    <row r="37" spans="1:9" s="63" customFormat="1" ht="12" customHeight="1" thickBot="1">
      <c r="A37" s="23" t="s">
        <v>11</v>
      </c>
      <c r="B37" s="196" t="s">
        <v>302</v>
      </c>
      <c r="C37" s="632">
        <f aca="true" t="shared" si="1" ref="C37:I37">+C8+C20+C25+C26+C31+C35+C36</f>
        <v>6500000</v>
      </c>
      <c r="D37" s="632">
        <f t="shared" si="1"/>
        <v>0</v>
      </c>
      <c r="E37" s="632">
        <f t="shared" si="1"/>
        <v>0</v>
      </c>
      <c r="F37" s="632">
        <f t="shared" si="1"/>
        <v>0</v>
      </c>
      <c r="G37" s="632">
        <f t="shared" si="1"/>
        <v>0</v>
      </c>
      <c r="H37" s="632">
        <f>+H8+H20+H25+H26+H31+H35+H36</f>
        <v>0</v>
      </c>
      <c r="I37" s="632">
        <f t="shared" si="1"/>
        <v>6500000</v>
      </c>
    </row>
    <row r="38" spans="1:9" s="63" customFormat="1" ht="12" customHeight="1" thickBot="1">
      <c r="A38" s="33" t="s">
        <v>12</v>
      </c>
      <c r="B38" s="196" t="s">
        <v>303</v>
      </c>
      <c r="C38" s="46">
        <f aca="true" t="shared" si="2" ref="C38:I38">+C39+C40+C41</f>
        <v>134453860</v>
      </c>
      <c r="D38" s="46">
        <f t="shared" si="2"/>
        <v>0</v>
      </c>
      <c r="E38" s="46">
        <f t="shared" si="2"/>
        <v>25879768</v>
      </c>
      <c r="F38" s="46">
        <f t="shared" si="2"/>
        <v>0</v>
      </c>
      <c r="G38" s="46">
        <f t="shared" si="2"/>
        <v>0</v>
      </c>
      <c r="H38" s="46">
        <f>+H39+H40+H41</f>
        <v>0</v>
      </c>
      <c r="I38" s="46">
        <f t="shared" si="2"/>
        <v>160333628</v>
      </c>
    </row>
    <row r="39" spans="1:9" s="63" customFormat="1" ht="12" customHeight="1">
      <c r="A39" s="95" t="s">
        <v>304</v>
      </c>
      <c r="B39" s="217" t="s">
        <v>132</v>
      </c>
      <c r="C39" s="750"/>
      <c r="D39" s="750"/>
      <c r="E39" s="750"/>
      <c r="F39" s="750"/>
      <c r="G39" s="750"/>
      <c r="H39" s="750"/>
      <c r="I39" s="750"/>
    </row>
    <row r="40" spans="1:9" s="63" customFormat="1" ht="12" customHeight="1">
      <c r="A40" s="95" t="s">
        <v>305</v>
      </c>
      <c r="B40" s="218" t="s">
        <v>528</v>
      </c>
      <c r="C40" s="286"/>
      <c r="D40" s="286"/>
      <c r="E40" s="286"/>
      <c r="F40" s="286"/>
      <c r="G40" s="286"/>
      <c r="H40" s="286"/>
      <c r="I40" s="286"/>
    </row>
    <row r="41" spans="1:9" s="99" customFormat="1" ht="12" customHeight="1" thickBot="1">
      <c r="A41" s="94" t="s">
        <v>306</v>
      </c>
      <c r="B41" s="219" t="s">
        <v>307</v>
      </c>
      <c r="C41" s="286">
        <v>134453860</v>
      </c>
      <c r="D41" s="286"/>
      <c r="E41" s="286">
        <v>25879768</v>
      </c>
      <c r="F41" s="286"/>
      <c r="G41" s="286"/>
      <c r="H41" s="286"/>
      <c r="I41" s="440">
        <f>SUM(C41:E41)</f>
        <v>160333628</v>
      </c>
    </row>
    <row r="42" spans="1:9" s="99" customFormat="1" ht="15" customHeight="1" thickBot="1">
      <c r="A42" s="33" t="s">
        <v>13</v>
      </c>
      <c r="B42" s="222" t="s">
        <v>308</v>
      </c>
      <c r="C42" s="43">
        <f aca="true" t="shared" si="3" ref="C42:I42">+C37+C38</f>
        <v>140953860</v>
      </c>
      <c r="D42" s="43">
        <f t="shared" si="3"/>
        <v>0</v>
      </c>
      <c r="E42" s="43">
        <f t="shared" si="3"/>
        <v>25879768</v>
      </c>
      <c r="F42" s="43">
        <f t="shared" si="3"/>
        <v>0</v>
      </c>
      <c r="G42" s="43">
        <f t="shared" si="3"/>
        <v>0</v>
      </c>
      <c r="H42" s="43">
        <f>+H37+H38</f>
        <v>0</v>
      </c>
      <c r="I42" s="43">
        <f t="shared" si="3"/>
        <v>166833628</v>
      </c>
    </row>
    <row r="43" spans="1:9" s="99" customFormat="1" ht="15" customHeight="1">
      <c r="A43" s="34"/>
      <c r="B43" s="35"/>
      <c r="C43" s="169"/>
      <c r="D43" s="169"/>
      <c r="E43" s="169"/>
      <c r="F43" s="169"/>
      <c r="G43" s="169"/>
      <c r="H43" s="169"/>
      <c r="I43" s="169"/>
    </row>
    <row r="44" spans="1:9" ht="13.5" thickBot="1">
      <c r="A44" s="36"/>
      <c r="B44" s="37"/>
      <c r="C44" s="34"/>
      <c r="D44" s="34"/>
      <c r="E44" s="34"/>
      <c r="F44" s="34"/>
      <c r="G44" s="34"/>
      <c r="H44" s="34"/>
      <c r="I44" s="34"/>
    </row>
    <row r="45" spans="1:9" s="98" customFormat="1" ht="39.75" customHeight="1" thickBot="1">
      <c r="A45" s="38"/>
      <c r="B45" s="39" t="s">
        <v>39</v>
      </c>
      <c r="C45" s="183" t="s">
        <v>581</v>
      </c>
      <c r="D45" s="394" t="s">
        <v>699</v>
      </c>
      <c r="E45" s="394" t="s">
        <v>701</v>
      </c>
      <c r="F45" s="394" t="s">
        <v>708</v>
      </c>
      <c r="G45" s="394" t="s">
        <v>709</v>
      </c>
      <c r="H45" s="394" t="s">
        <v>712</v>
      </c>
      <c r="I45" s="394" t="s">
        <v>700</v>
      </c>
    </row>
    <row r="46" spans="1:9" s="100" customFormat="1" ht="12" customHeight="1" thickBot="1">
      <c r="A46" s="24" t="s">
        <v>4</v>
      </c>
      <c r="B46" s="196" t="s">
        <v>309</v>
      </c>
      <c r="C46" s="46">
        <f aca="true" t="shared" si="4" ref="C46:I46">SUM(C47:C51)</f>
        <v>140953860</v>
      </c>
      <c r="D46" s="46">
        <f t="shared" si="4"/>
        <v>0</v>
      </c>
      <c r="E46" s="46">
        <f t="shared" si="4"/>
        <v>25879768</v>
      </c>
      <c r="F46" s="46">
        <f t="shared" si="4"/>
        <v>0</v>
      </c>
      <c r="G46" s="46">
        <f t="shared" si="4"/>
        <v>-590000</v>
      </c>
      <c r="H46" s="855">
        <f>SUM(H47:H51)</f>
        <v>0</v>
      </c>
      <c r="I46" s="46">
        <f t="shared" si="4"/>
        <v>166243628</v>
      </c>
    </row>
    <row r="47" spans="1:9" ht="12" customHeight="1">
      <c r="A47" s="94" t="s">
        <v>60</v>
      </c>
      <c r="B47" s="151" t="s">
        <v>34</v>
      </c>
      <c r="C47" s="286">
        <v>54898000</v>
      </c>
      <c r="D47" s="286"/>
      <c r="E47" s="286"/>
      <c r="F47" s="286"/>
      <c r="G47" s="286"/>
      <c r="H47" s="286">
        <v>4032000</v>
      </c>
      <c r="I47" s="440">
        <f>SUM(C47:H47)</f>
        <v>58930000</v>
      </c>
    </row>
    <row r="48" spans="1:9" ht="12" customHeight="1">
      <c r="A48" s="94" t="s">
        <v>61</v>
      </c>
      <c r="B48" s="150" t="s">
        <v>106</v>
      </c>
      <c r="C48" s="286">
        <v>6889860</v>
      </c>
      <c r="D48" s="286"/>
      <c r="E48" s="286"/>
      <c r="F48" s="286"/>
      <c r="G48" s="286"/>
      <c r="H48" s="286">
        <v>381000</v>
      </c>
      <c r="I48" s="440">
        <f>SUM(C48:H48)</f>
        <v>7270860</v>
      </c>
    </row>
    <row r="49" spans="1:9" ht="12" customHeight="1">
      <c r="A49" s="94" t="s">
        <v>62</v>
      </c>
      <c r="B49" s="150" t="s">
        <v>81</v>
      </c>
      <c r="C49" s="286">
        <v>79166000</v>
      </c>
      <c r="D49" s="286"/>
      <c r="E49" s="440">
        <v>24414415</v>
      </c>
      <c r="F49" s="440"/>
      <c r="G49" s="440">
        <v>-590000</v>
      </c>
      <c r="H49" s="440">
        <v>-4413000</v>
      </c>
      <c r="I49" s="440">
        <f>SUM(C49:H49)</f>
        <v>98577415</v>
      </c>
    </row>
    <row r="50" spans="1:9" ht="12" customHeight="1">
      <c r="A50" s="94" t="s">
        <v>63</v>
      </c>
      <c r="B50" s="150" t="s">
        <v>107</v>
      </c>
      <c r="C50" s="224"/>
      <c r="D50" s="224"/>
      <c r="E50" s="224"/>
      <c r="F50" s="224"/>
      <c r="G50" s="224"/>
      <c r="H50" s="224"/>
      <c r="I50" s="224"/>
    </row>
    <row r="51" spans="1:9" ht="12" customHeight="1" thickBot="1">
      <c r="A51" s="94" t="s">
        <v>82</v>
      </c>
      <c r="B51" s="150" t="s">
        <v>108</v>
      </c>
      <c r="C51" s="546"/>
      <c r="D51" s="546"/>
      <c r="E51" s="225">
        <v>1465353</v>
      </c>
      <c r="F51" s="225"/>
      <c r="G51" s="225"/>
      <c r="H51" s="225"/>
      <c r="I51" s="440">
        <f>SUM(C51:E51)</f>
        <v>1465353</v>
      </c>
    </row>
    <row r="52" spans="1:9" ht="12" customHeight="1" thickBot="1">
      <c r="A52" s="24" t="s">
        <v>5</v>
      </c>
      <c r="B52" s="196" t="s">
        <v>310</v>
      </c>
      <c r="C52" s="46">
        <f aca="true" t="shared" si="5" ref="C52:I52">SUM(C53:C55)</f>
        <v>0</v>
      </c>
      <c r="D52" s="46">
        <f t="shared" si="5"/>
        <v>0</v>
      </c>
      <c r="E52" s="46">
        <f t="shared" si="5"/>
        <v>0</v>
      </c>
      <c r="F52" s="46">
        <f t="shared" si="5"/>
        <v>0</v>
      </c>
      <c r="G52" s="46">
        <f t="shared" si="5"/>
        <v>590000</v>
      </c>
      <c r="H52" s="46">
        <f>SUM(H53:H55)</f>
        <v>0</v>
      </c>
      <c r="I52" s="46">
        <f t="shared" si="5"/>
        <v>590000</v>
      </c>
    </row>
    <row r="53" spans="1:9" s="100" customFormat="1" ht="12" customHeight="1">
      <c r="A53" s="94" t="s">
        <v>66</v>
      </c>
      <c r="B53" s="151" t="s">
        <v>125</v>
      </c>
      <c r="C53" s="286"/>
      <c r="D53" s="286"/>
      <c r="E53" s="286"/>
      <c r="F53" s="286"/>
      <c r="G53" s="286">
        <v>590000</v>
      </c>
      <c r="H53" s="286"/>
      <c r="I53" s="440">
        <f>SUM(C53:G53)</f>
        <v>590000</v>
      </c>
    </row>
    <row r="54" spans="1:9" ht="12" customHeight="1">
      <c r="A54" s="94" t="s">
        <v>67</v>
      </c>
      <c r="B54" s="150" t="s">
        <v>110</v>
      </c>
      <c r="C54" s="224"/>
      <c r="D54" s="224"/>
      <c r="E54" s="224"/>
      <c r="F54" s="224"/>
      <c r="G54" s="224"/>
      <c r="H54" s="224"/>
      <c r="I54" s="224"/>
    </row>
    <row r="55" spans="1:9" ht="12" customHeight="1">
      <c r="A55" s="94" t="s">
        <v>68</v>
      </c>
      <c r="B55" s="150" t="s">
        <v>40</v>
      </c>
      <c r="C55" s="224"/>
      <c r="D55" s="224"/>
      <c r="E55" s="224"/>
      <c r="F55" s="224"/>
      <c r="G55" s="224"/>
      <c r="H55" s="224"/>
      <c r="I55" s="224"/>
    </row>
    <row r="56" spans="1:9" ht="12" customHeight="1" thickBot="1">
      <c r="A56" s="94" t="s">
        <v>69</v>
      </c>
      <c r="B56" s="150" t="s">
        <v>394</v>
      </c>
      <c r="C56" s="225"/>
      <c r="D56" s="225"/>
      <c r="E56" s="225"/>
      <c r="F56" s="225"/>
      <c r="G56" s="225"/>
      <c r="H56" s="225"/>
      <c r="I56" s="225"/>
    </row>
    <row r="57" spans="1:9" ht="12" customHeight="1" thickBot="1">
      <c r="A57" s="24" t="s">
        <v>6</v>
      </c>
      <c r="B57" s="196" t="s">
        <v>1</v>
      </c>
      <c r="C57" s="223"/>
      <c r="D57" s="223"/>
      <c r="E57" s="223"/>
      <c r="F57" s="223"/>
      <c r="G57" s="223"/>
      <c r="H57" s="223"/>
      <c r="I57" s="223"/>
    </row>
    <row r="58" spans="1:9" ht="15" customHeight="1" thickBot="1">
      <c r="A58" s="24" t="s">
        <v>7</v>
      </c>
      <c r="B58" s="220" t="s">
        <v>398</v>
      </c>
      <c r="C58" s="43">
        <f aca="true" t="shared" si="6" ref="C58:I58">+C46+C52+C57</f>
        <v>140953860</v>
      </c>
      <c r="D58" s="43">
        <f t="shared" si="6"/>
        <v>0</v>
      </c>
      <c r="E58" s="43">
        <f t="shared" si="6"/>
        <v>25879768</v>
      </c>
      <c r="F58" s="43">
        <f t="shared" si="6"/>
        <v>0</v>
      </c>
      <c r="G58" s="43">
        <f t="shared" si="6"/>
        <v>0</v>
      </c>
      <c r="H58" s="43">
        <f>+H46+H52+H57</f>
        <v>0</v>
      </c>
      <c r="I58" s="43">
        <f t="shared" si="6"/>
        <v>166833628</v>
      </c>
    </row>
    <row r="59" spans="3:9" ht="13.5" thickBot="1">
      <c r="C59" s="228"/>
      <c r="D59" s="228"/>
      <c r="E59" s="228"/>
      <c r="F59" s="228"/>
      <c r="G59" s="228"/>
      <c r="H59" s="228"/>
      <c r="I59" s="228"/>
    </row>
    <row r="60" spans="1:9" ht="15" customHeight="1" thickBot="1">
      <c r="A60" s="42" t="s">
        <v>389</v>
      </c>
      <c r="B60" s="221"/>
      <c r="C60" s="229">
        <v>15</v>
      </c>
      <c r="D60" s="229"/>
      <c r="E60" s="229"/>
      <c r="F60" s="229"/>
      <c r="G60" s="229"/>
      <c r="H60" s="229"/>
      <c r="I60" s="229">
        <v>15</v>
      </c>
    </row>
    <row r="61" spans="1:9" ht="14.25" customHeight="1" thickBot="1">
      <c r="A61" s="42" t="s">
        <v>122</v>
      </c>
      <c r="B61" s="221"/>
      <c r="C61" s="227">
        <v>0</v>
      </c>
      <c r="D61" s="227"/>
      <c r="E61" s="227"/>
      <c r="F61" s="227"/>
      <c r="G61" s="227"/>
      <c r="H61" s="227"/>
      <c r="I61" s="227">
        <v>0</v>
      </c>
    </row>
    <row r="62" spans="3:9" ht="12.75">
      <c r="C62" s="633"/>
      <c r="D62" s="633"/>
      <c r="E62" s="633"/>
      <c r="F62" s="633"/>
      <c r="G62" s="633"/>
      <c r="H62" s="633"/>
      <c r="I62" s="633"/>
    </row>
    <row r="63" spans="3:9" ht="12.75">
      <c r="C63" s="633"/>
      <c r="D63" s="633"/>
      <c r="E63" s="633"/>
      <c r="F63" s="633"/>
      <c r="G63" s="633"/>
      <c r="H63" s="633"/>
      <c r="I63" s="633"/>
    </row>
    <row r="64" spans="3:9" ht="12.75">
      <c r="C64" s="633"/>
      <c r="D64" s="633"/>
      <c r="E64" s="633"/>
      <c r="F64" s="633"/>
      <c r="G64" s="633"/>
      <c r="H64" s="633"/>
      <c r="I64" s="633"/>
    </row>
    <row r="65" spans="3:9" ht="12.75">
      <c r="C65" s="633"/>
      <c r="D65" s="633"/>
      <c r="E65" s="633"/>
      <c r="F65" s="633"/>
      <c r="G65" s="633"/>
      <c r="H65" s="633"/>
      <c r="I65" s="633"/>
    </row>
    <row r="66" spans="3:9" ht="12.75">
      <c r="C66" s="633"/>
      <c r="D66" s="633"/>
      <c r="E66" s="633"/>
      <c r="F66" s="633"/>
      <c r="G66" s="633"/>
      <c r="H66" s="633"/>
      <c r="I66" s="633"/>
    </row>
    <row r="67" spans="3:9" ht="12.75">
      <c r="C67" s="633"/>
      <c r="D67" s="633"/>
      <c r="E67" s="633"/>
      <c r="F67" s="633"/>
      <c r="G67" s="633"/>
      <c r="H67" s="633"/>
      <c r="I67" s="633"/>
    </row>
    <row r="68" spans="3:9" ht="12.75">
      <c r="C68" s="633"/>
      <c r="D68" s="633"/>
      <c r="E68" s="633"/>
      <c r="F68" s="633"/>
      <c r="G68" s="633"/>
      <c r="H68" s="633"/>
      <c r="I68" s="633"/>
    </row>
    <row r="69" spans="3:9" ht="12.75">
      <c r="C69" s="633"/>
      <c r="D69" s="633"/>
      <c r="E69" s="633"/>
      <c r="F69" s="633"/>
      <c r="G69" s="633"/>
      <c r="H69" s="633"/>
      <c r="I69" s="633"/>
    </row>
    <row r="70" spans="3:9" ht="12.75">
      <c r="C70" s="633"/>
      <c r="D70" s="633"/>
      <c r="E70" s="633"/>
      <c r="F70" s="633"/>
      <c r="G70" s="633"/>
      <c r="H70" s="633"/>
      <c r="I70" s="633"/>
    </row>
    <row r="71" spans="3:9" ht="12.75">
      <c r="C71" s="633"/>
      <c r="D71" s="633"/>
      <c r="E71" s="633"/>
      <c r="F71" s="633"/>
      <c r="G71" s="633"/>
      <c r="H71" s="633"/>
      <c r="I71" s="633"/>
    </row>
    <row r="72" spans="3:9" ht="12.75">
      <c r="C72" s="633"/>
      <c r="D72" s="633"/>
      <c r="E72" s="633"/>
      <c r="F72" s="633"/>
      <c r="G72" s="633"/>
      <c r="H72" s="633"/>
      <c r="I72" s="633"/>
    </row>
    <row r="73" spans="3:9" ht="12.75">
      <c r="C73" s="633"/>
      <c r="D73" s="633"/>
      <c r="E73" s="633"/>
      <c r="F73" s="633"/>
      <c r="G73" s="633"/>
      <c r="H73" s="633"/>
      <c r="I73" s="633"/>
    </row>
    <row r="74" spans="3:9" ht="12.75">
      <c r="C74" s="633"/>
      <c r="D74" s="633"/>
      <c r="E74" s="633"/>
      <c r="F74" s="633"/>
      <c r="G74" s="633"/>
      <c r="H74" s="633"/>
      <c r="I74" s="633"/>
    </row>
    <row r="75" spans="3:9" ht="12.75">
      <c r="C75" s="633"/>
      <c r="D75" s="633"/>
      <c r="E75" s="633"/>
      <c r="F75" s="633"/>
      <c r="G75" s="633"/>
      <c r="H75" s="633"/>
      <c r="I75" s="633"/>
    </row>
    <row r="76" spans="3:9" ht="12.75">
      <c r="C76" s="633"/>
      <c r="D76" s="633"/>
      <c r="E76" s="633"/>
      <c r="F76" s="633"/>
      <c r="G76" s="633"/>
      <c r="H76" s="633"/>
      <c r="I76" s="633"/>
    </row>
    <row r="77" spans="3:9" ht="12.75">
      <c r="C77" s="633"/>
      <c r="D77" s="633"/>
      <c r="E77" s="633"/>
      <c r="F77" s="633"/>
      <c r="G77" s="633"/>
      <c r="H77" s="633"/>
      <c r="I77" s="633"/>
    </row>
    <row r="78" spans="3:9" ht="12.75">
      <c r="C78" s="633"/>
      <c r="D78" s="633"/>
      <c r="E78" s="633"/>
      <c r="F78" s="633"/>
      <c r="G78" s="633"/>
      <c r="H78" s="633"/>
      <c r="I78" s="633"/>
    </row>
    <row r="79" spans="3:9" ht="12.75">
      <c r="C79" s="633"/>
      <c r="D79" s="633"/>
      <c r="E79" s="633"/>
      <c r="F79" s="633"/>
      <c r="G79" s="633"/>
      <c r="H79" s="633"/>
      <c r="I79" s="633"/>
    </row>
    <row r="80" spans="3:9" ht="12.75">
      <c r="C80" s="633"/>
      <c r="D80" s="633"/>
      <c r="E80" s="633"/>
      <c r="F80" s="633"/>
      <c r="G80" s="633"/>
      <c r="H80" s="633"/>
      <c r="I80" s="633"/>
    </row>
    <row r="81" spans="3:9" ht="12.75">
      <c r="C81" s="633"/>
      <c r="D81" s="633"/>
      <c r="E81" s="633"/>
      <c r="F81" s="633"/>
      <c r="G81" s="633"/>
      <c r="H81" s="633"/>
      <c r="I81" s="633"/>
    </row>
    <row r="82" spans="3:9" ht="12.75">
      <c r="C82" s="633"/>
      <c r="D82" s="633"/>
      <c r="E82" s="633"/>
      <c r="F82" s="633"/>
      <c r="G82" s="633"/>
      <c r="H82" s="633"/>
      <c r="I82" s="633"/>
    </row>
    <row r="83" spans="3:9" ht="12.75">
      <c r="C83" s="633"/>
      <c r="D83" s="633"/>
      <c r="E83" s="633"/>
      <c r="F83" s="633"/>
      <c r="G83" s="633"/>
      <c r="H83" s="633"/>
      <c r="I83" s="633"/>
    </row>
    <row r="84" spans="3:9" ht="12.75">
      <c r="C84" s="633"/>
      <c r="D84" s="633"/>
      <c r="E84" s="633"/>
      <c r="F84" s="633"/>
      <c r="G84" s="633"/>
      <c r="H84" s="633"/>
      <c r="I84" s="633"/>
    </row>
    <row r="85" spans="3:9" ht="12.75">
      <c r="C85" s="633"/>
      <c r="D85" s="633"/>
      <c r="E85" s="633"/>
      <c r="F85" s="633"/>
      <c r="G85" s="633"/>
      <c r="H85" s="633"/>
      <c r="I85" s="633"/>
    </row>
    <row r="86" spans="3:9" ht="12.75">
      <c r="C86" s="633"/>
      <c r="D86" s="633"/>
      <c r="E86" s="633"/>
      <c r="F86" s="633"/>
      <c r="G86" s="633"/>
      <c r="H86" s="633"/>
      <c r="I86" s="633"/>
    </row>
    <row r="87" spans="3:9" ht="12.75">
      <c r="C87" s="633"/>
      <c r="D87" s="633"/>
      <c r="E87" s="633"/>
      <c r="F87" s="633"/>
      <c r="G87" s="633"/>
      <c r="H87" s="633"/>
      <c r="I87" s="633"/>
    </row>
    <row r="88" spans="3:9" ht="12.75">
      <c r="C88" s="633"/>
      <c r="D88" s="633"/>
      <c r="E88" s="633"/>
      <c r="F88" s="633"/>
      <c r="G88" s="633"/>
      <c r="H88" s="633"/>
      <c r="I88" s="633"/>
    </row>
    <row r="89" spans="3:9" ht="12.75">
      <c r="C89" s="633"/>
      <c r="D89" s="633"/>
      <c r="E89" s="633"/>
      <c r="F89" s="633"/>
      <c r="G89" s="633"/>
      <c r="H89" s="633"/>
      <c r="I89" s="633"/>
    </row>
    <row r="90" spans="3:9" ht="12.75">
      <c r="C90" s="633"/>
      <c r="D90" s="633"/>
      <c r="E90" s="633"/>
      <c r="F90" s="633"/>
      <c r="G90" s="633"/>
      <c r="H90" s="633"/>
      <c r="I90" s="633"/>
    </row>
    <row r="91" spans="3:9" ht="12.75">
      <c r="C91" s="633"/>
      <c r="D91" s="633"/>
      <c r="E91" s="633"/>
      <c r="F91" s="633"/>
      <c r="G91" s="633"/>
      <c r="H91" s="633"/>
      <c r="I91" s="633"/>
    </row>
    <row r="92" spans="3:9" ht="12.75">
      <c r="C92" s="633"/>
      <c r="D92" s="633"/>
      <c r="E92" s="633"/>
      <c r="F92" s="633"/>
      <c r="G92" s="633"/>
      <c r="H92" s="633"/>
      <c r="I92" s="633"/>
    </row>
    <row r="93" spans="3:9" ht="12.75">
      <c r="C93" s="633"/>
      <c r="D93" s="633"/>
      <c r="E93" s="633"/>
      <c r="F93" s="633"/>
      <c r="G93" s="633"/>
      <c r="H93" s="633"/>
      <c r="I93" s="633"/>
    </row>
    <row r="94" spans="3:9" ht="12.75">
      <c r="C94" s="633"/>
      <c r="D94" s="633"/>
      <c r="E94" s="633"/>
      <c r="F94" s="633"/>
      <c r="G94" s="633"/>
      <c r="H94" s="633"/>
      <c r="I94" s="633"/>
    </row>
    <row r="95" spans="3:9" ht="12.75">
      <c r="C95" s="633"/>
      <c r="D95" s="633"/>
      <c r="E95" s="633"/>
      <c r="F95" s="633"/>
      <c r="G95" s="633"/>
      <c r="H95" s="633"/>
      <c r="I95" s="633"/>
    </row>
    <row r="96" spans="3:9" ht="12.75">
      <c r="C96" s="633"/>
      <c r="D96" s="633"/>
      <c r="E96" s="633"/>
      <c r="F96" s="633"/>
      <c r="G96" s="633"/>
      <c r="H96" s="633"/>
      <c r="I96" s="633"/>
    </row>
    <row r="97" spans="3:9" ht="12.75">
      <c r="C97" s="633"/>
      <c r="D97" s="633"/>
      <c r="E97" s="633"/>
      <c r="F97" s="633"/>
      <c r="G97" s="633"/>
      <c r="H97" s="633"/>
      <c r="I97" s="633"/>
    </row>
    <row r="98" spans="3:9" ht="12.75">
      <c r="C98" s="633"/>
      <c r="D98" s="633"/>
      <c r="E98" s="633"/>
      <c r="F98" s="633"/>
      <c r="G98" s="633"/>
      <c r="H98" s="633"/>
      <c r="I98" s="633"/>
    </row>
    <row r="99" spans="3:9" ht="12.75">
      <c r="C99" s="633"/>
      <c r="D99" s="633"/>
      <c r="E99" s="633"/>
      <c r="F99" s="633"/>
      <c r="G99" s="633"/>
      <c r="H99" s="633"/>
      <c r="I99" s="633"/>
    </row>
    <row r="100" spans="3:9" ht="12.75">
      <c r="C100" s="633"/>
      <c r="D100" s="633"/>
      <c r="E100" s="633"/>
      <c r="F100" s="633"/>
      <c r="G100" s="633"/>
      <c r="H100" s="633"/>
      <c r="I100" s="633"/>
    </row>
    <row r="101" spans="3:9" ht="12.75">
      <c r="C101" s="633"/>
      <c r="D101" s="633"/>
      <c r="E101" s="633"/>
      <c r="F101" s="633"/>
      <c r="G101" s="633"/>
      <c r="H101" s="633"/>
      <c r="I101" s="633"/>
    </row>
    <row r="102" spans="3:9" ht="12.75">
      <c r="C102" s="633"/>
      <c r="D102" s="633"/>
      <c r="E102" s="633"/>
      <c r="F102" s="633"/>
      <c r="G102" s="633"/>
      <c r="H102" s="633"/>
      <c r="I102" s="633"/>
    </row>
    <row r="103" spans="3:9" ht="12.75">
      <c r="C103" s="633"/>
      <c r="D103" s="633"/>
      <c r="E103" s="633"/>
      <c r="F103" s="633"/>
      <c r="G103" s="633"/>
      <c r="H103" s="633"/>
      <c r="I103" s="633"/>
    </row>
    <row r="104" spans="3:9" ht="12.75">
      <c r="C104" s="633"/>
      <c r="D104" s="633"/>
      <c r="E104" s="633"/>
      <c r="F104" s="633"/>
      <c r="G104" s="633"/>
      <c r="H104" s="633"/>
      <c r="I104" s="633"/>
    </row>
    <row r="105" spans="3:9" ht="12.75">
      <c r="C105" s="633"/>
      <c r="D105" s="633"/>
      <c r="E105" s="633"/>
      <c r="F105" s="633"/>
      <c r="G105" s="633"/>
      <c r="H105" s="633"/>
      <c r="I105" s="633"/>
    </row>
    <row r="106" spans="3:9" ht="12.75">
      <c r="C106" s="633"/>
      <c r="D106" s="633"/>
      <c r="E106" s="633"/>
      <c r="F106" s="633"/>
      <c r="G106" s="633"/>
      <c r="H106" s="633"/>
      <c r="I106" s="633"/>
    </row>
    <row r="107" spans="3:9" ht="12.75">
      <c r="C107" s="633"/>
      <c r="D107" s="633"/>
      <c r="E107" s="633"/>
      <c r="F107" s="633"/>
      <c r="G107" s="633"/>
      <c r="H107" s="633"/>
      <c r="I107" s="633"/>
    </row>
    <row r="108" spans="3:9" ht="12.75">
      <c r="C108" s="633"/>
      <c r="D108" s="633"/>
      <c r="E108" s="633"/>
      <c r="F108" s="633"/>
      <c r="G108" s="633"/>
      <c r="H108" s="633"/>
      <c r="I108" s="633"/>
    </row>
    <row r="109" spans="3:9" ht="12.75">
      <c r="C109" s="633"/>
      <c r="D109" s="633"/>
      <c r="E109" s="633"/>
      <c r="F109" s="633"/>
      <c r="G109" s="633"/>
      <c r="H109" s="633"/>
      <c r="I109" s="633"/>
    </row>
    <row r="110" spans="3:9" ht="12.75">
      <c r="C110" s="633"/>
      <c r="D110" s="633"/>
      <c r="E110" s="633"/>
      <c r="F110" s="633"/>
      <c r="G110" s="633"/>
      <c r="H110" s="633"/>
      <c r="I110" s="633"/>
    </row>
    <row r="111" spans="3:9" ht="12.75">
      <c r="C111" s="633"/>
      <c r="D111" s="633"/>
      <c r="E111" s="633"/>
      <c r="F111" s="633"/>
      <c r="G111" s="633"/>
      <c r="H111" s="633"/>
      <c r="I111" s="633"/>
    </row>
    <row r="112" spans="3:9" ht="12.75">
      <c r="C112" s="633"/>
      <c r="D112" s="633"/>
      <c r="E112" s="633"/>
      <c r="F112" s="633"/>
      <c r="G112" s="633"/>
      <c r="H112" s="633"/>
      <c r="I112" s="633"/>
    </row>
    <row r="113" spans="3:9" ht="12.75">
      <c r="C113" s="633"/>
      <c r="D113" s="633"/>
      <c r="E113" s="633"/>
      <c r="F113" s="633"/>
      <c r="G113" s="633"/>
      <c r="H113" s="633"/>
      <c r="I113" s="633"/>
    </row>
    <row r="114" spans="3:9" ht="12.75">
      <c r="C114" s="633"/>
      <c r="D114" s="633"/>
      <c r="E114" s="633"/>
      <c r="F114" s="633"/>
      <c r="G114" s="633"/>
      <c r="H114" s="633"/>
      <c r="I114" s="633"/>
    </row>
    <row r="115" spans="3:9" ht="12.75">
      <c r="C115" s="633"/>
      <c r="D115" s="633"/>
      <c r="E115" s="633"/>
      <c r="F115" s="633"/>
      <c r="G115" s="633"/>
      <c r="H115" s="633"/>
      <c r="I115" s="633"/>
    </row>
    <row r="116" spans="3:9" ht="12.75">
      <c r="C116" s="633"/>
      <c r="D116" s="633"/>
      <c r="E116" s="633"/>
      <c r="F116" s="633"/>
      <c r="G116" s="633"/>
      <c r="H116" s="633"/>
      <c r="I116" s="633"/>
    </row>
    <row r="117" spans="3:9" ht="12.75">
      <c r="C117" s="633"/>
      <c r="D117" s="633"/>
      <c r="E117" s="633"/>
      <c r="F117" s="633"/>
      <c r="G117" s="633"/>
      <c r="H117" s="633"/>
      <c r="I117" s="633"/>
    </row>
    <row r="118" spans="3:9" ht="12.75">
      <c r="C118" s="633"/>
      <c r="D118" s="633"/>
      <c r="E118" s="633"/>
      <c r="F118" s="633"/>
      <c r="G118" s="633"/>
      <c r="H118" s="633"/>
      <c r="I118" s="633"/>
    </row>
    <row r="119" spans="3:9" ht="12.75">
      <c r="C119" s="633"/>
      <c r="D119" s="633"/>
      <c r="E119" s="633"/>
      <c r="F119" s="633"/>
      <c r="G119" s="633"/>
      <c r="H119" s="633"/>
      <c r="I119" s="633"/>
    </row>
    <row r="120" spans="3:9" ht="12.75">
      <c r="C120" s="633"/>
      <c r="D120" s="633"/>
      <c r="E120" s="633"/>
      <c r="F120" s="633"/>
      <c r="G120" s="633"/>
      <c r="H120" s="633"/>
      <c r="I120" s="633"/>
    </row>
    <row r="121" spans="3:9" ht="12.75">
      <c r="C121" s="633"/>
      <c r="D121" s="633"/>
      <c r="E121" s="633"/>
      <c r="F121" s="633"/>
      <c r="G121" s="633"/>
      <c r="H121" s="633"/>
      <c r="I121" s="633"/>
    </row>
    <row r="122" spans="3:9" ht="12.75">
      <c r="C122" s="633"/>
      <c r="D122" s="633"/>
      <c r="E122" s="633"/>
      <c r="F122" s="633"/>
      <c r="G122" s="633"/>
      <c r="H122" s="633"/>
      <c r="I122" s="633"/>
    </row>
    <row r="123" spans="3:9" ht="12.75">
      <c r="C123" s="633"/>
      <c r="D123" s="633"/>
      <c r="E123" s="633"/>
      <c r="F123" s="633"/>
      <c r="G123" s="633"/>
      <c r="H123" s="633"/>
      <c r="I123" s="633"/>
    </row>
    <row r="124" spans="3:9" ht="12.75">
      <c r="C124" s="633"/>
      <c r="D124" s="633"/>
      <c r="E124" s="633"/>
      <c r="F124" s="633"/>
      <c r="G124" s="633"/>
      <c r="H124" s="633"/>
      <c r="I124" s="633"/>
    </row>
    <row r="125" spans="3:9" ht="12.75">
      <c r="C125" s="633"/>
      <c r="D125" s="633"/>
      <c r="E125" s="633"/>
      <c r="F125" s="633"/>
      <c r="G125" s="633"/>
      <c r="H125" s="633"/>
      <c r="I125" s="633"/>
    </row>
    <row r="126" spans="3:9" ht="12.75">
      <c r="C126" s="633"/>
      <c r="D126" s="633"/>
      <c r="E126" s="633"/>
      <c r="F126" s="633"/>
      <c r="G126" s="633"/>
      <c r="H126" s="633"/>
      <c r="I126" s="633"/>
    </row>
    <row r="127" spans="3:9" ht="12.75">
      <c r="C127" s="633"/>
      <c r="D127" s="633"/>
      <c r="E127" s="633"/>
      <c r="F127" s="633"/>
      <c r="G127" s="633"/>
      <c r="H127" s="633"/>
      <c r="I127" s="633"/>
    </row>
    <row r="128" spans="3:9" ht="12.75">
      <c r="C128" s="633"/>
      <c r="D128" s="633"/>
      <c r="E128" s="633"/>
      <c r="F128" s="633"/>
      <c r="G128" s="633"/>
      <c r="H128" s="633"/>
      <c r="I128" s="633"/>
    </row>
    <row r="129" spans="3:9" ht="12.75">
      <c r="C129" s="633"/>
      <c r="D129" s="633"/>
      <c r="E129" s="633"/>
      <c r="F129" s="633"/>
      <c r="G129" s="633"/>
      <c r="H129" s="633"/>
      <c r="I129" s="633"/>
    </row>
    <row r="130" spans="3:9" ht="12.75">
      <c r="C130" s="633"/>
      <c r="D130" s="633"/>
      <c r="E130" s="633"/>
      <c r="F130" s="633"/>
      <c r="G130" s="633"/>
      <c r="H130" s="633"/>
      <c r="I130" s="633"/>
    </row>
    <row r="131" spans="3:9" ht="12.75">
      <c r="C131" s="633"/>
      <c r="D131" s="633"/>
      <c r="E131" s="633"/>
      <c r="F131" s="633"/>
      <c r="G131" s="633"/>
      <c r="H131" s="633"/>
      <c r="I131" s="633"/>
    </row>
    <row r="132" spans="3:9" ht="12.75">
      <c r="C132" s="633"/>
      <c r="D132" s="633"/>
      <c r="E132" s="633"/>
      <c r="F132" s="633"/>
      <c r="G132" s="633"/>
      <c r="H132" s="633"/>
      <c r="I132" s="633"/>
    </row>
    <row r="133" spans="3:9" ht="12.75">
      <c r="C133" s="633"/>
      <c r="D133" s="633"/>
      <c r="E133" s="633"/>
      <c r="F133" s="633"/>
      <c r="G133" s="633"/>
      <c r="H133" s="633"/>
      <c r="I133" s="633"/>
    </row>
    <row r="134" spans="3:9" ht="12.75">
      <c r="C134" s="633"/>
      <c r="D134" s="633"/>
      <c r="E134" s="633"/>
      <c r="F134" s="633"/>
      <c r="G134" s="633"/>
      <c r="H134" s="633"/>
      <c r="I134" s="633"/>
    </row>
    <row r="135" spans="3:9" ht="12.75">
      <c r="C135" s="633"/>
      <c r="D135" s="633"/>
      <c r="E135" s="633"/>
      <c r="F135" s="633"/>
      <c r="G135" s="633"/>
      <c r="H135" s="633"/>
      <c r="I135" s="633"/>
    </row>
    <row r="136" spans="3:9" ht="12.75">
      <c r="C136" s="633"/>
      <c r="D136" s="633"/>
      <c r="E136" s="633"/>
      <c r="F136" s="633"/>
      <c r="G136" s="633"/>
      <c r="H136" s="633"/>
      <c r="I136" s="633"/>
    </row>
    <row r="137" spans="3:9" ht="12.75">
      <c r="C137" s="633"/>
      <c r="D137" s="633"/>
      <c r="E137" s="633"/>
      <c r="F137" s="633"/>
      <c r="G137" s="633"/>
      <c r="H137" s="633"/>
      <c r="I137" s="633"/>
    </row>
    <row r="138" spans="3:9" ht="12.75">
      <c r="C138" s="633"/>
      <c r="D138" s="633"/>
      <c r="E138" s="633"/>
      <c r="F138" s="633"/>
      <c r="G138" s="633"/>
      <c r="H138" s="633"/>
      <c r="I138" s="633"/>
    </row>
    <row r="139" spans="3:9" ht="12.75">
      <c r="C139" s="633"/>
      <c r="D139" s="633"/>
      <c r="E139" s="633"/>
      <c r="F139" s="633"/>
      <c r="G139" s="633"/>
      <c r="H139" s="633"/>
      <c r="I139" s="633"/>
    </row>
    <row r="140" spans="3:9" ht="12.75">
      <c r="C140" s="633"/>
      <c r="D140" s="633"/>
      <c r="E140" s="633"/>
      <c r="F140" s="633"/>
      <c r="G140" s="633"/>
      <c r="H140" s="633"/>
      <c r="I140" s="633"/>
    </row>
    <row r="141" spans="3:9" ht="12.75">
      <c r="C141" s="633"/>
      <c r="D141" s="633"/>
      <c r="E141" s="633"/>
      <c r="F141" s="633"/>
      <c r="G141" s="633"/>
      <c r="H141" s="633"/>
      <c r="I141" s="633"/>
    </row>
    <row r="142" spans="3:9" ht="12.75">
      <c r="C142" s="633"/>
      <c r="D142" s="633"/>
      <c r="E142" s="633"/>
      <c r="F142" s="633"/>
      <c r="G142" s="633"/>
      <c r="H142" s="633"/>
      <c r="I142" s="633"/>
    </row>
    <row r="143" spans="3:9" ht="12.75">
      <c r="C143" s="633"/>
      <c r="D143" s="633"/>
      <c r="E143" s="633"/>
      <c r="F143" s="633"/>
      <c r="G143" s="633"/>
      <c r="H143" s="633"/>
      <c r="I143" s="633"/>
    </row>
    <row r="144" spans="3:9" ht="12.75">
      <c r="C144" s="633"/>
      <c r="D144" s="633"/>
      <c r="E144" s="633"/>
      <c r="F144" s="633"/>
      <c r="G144" s="633"/>
      <c r="H144" s="633"/>
      <c r="I144" s="633"/>
    </row>
    <row r="145" spans="3:9" ht="12.75">
      <c r="C145" s="633"/>
      <c r="D145" s="633"/>
      <c r="E145" s="633"/>
      <c r="F145" s="633"/>
      <c r="G145" s="633"/>
      <c r="H145" s="633"/>
      <c r="I145" s="633"/>
    </row>
    <row r="146" spans="3:9" ht="12.75">
      <c r="C146" s="633"/>
      <c r="D146" s="633"/>
      <c r="E146" s="633"/>
      <c r="F146" s="633"/>
      <c r="G146" s="633"/>
      <c r="H146" s="633"/>
      <c r="I146" s="633"/>
    </row>
    <row r="147" spans="3:9" ht="12.75">
      <c r="C147" s="633"/>
      <c r="D147" s="633"/>
      <c r="E147" s="633"/>
      <c r="F147" s="633"/>
      <c r="G147" s="633"/>
      <c r="H147" s="633"/>
      <c r="I147" s="633"/>
    </row>
    <row r="148" spans="3:9" ht="12.75">
      <c r="C148" s="633"/>
      <c r="D148" s="633"/>
      <c r="E148" s="633"/>
      <c r="F148" s="633"/>
      <c r="G148" s="633"/>
      <c r="H148" s="633"/>
      <c r="I148" s="633"/>
    </row>
    <row r="149" spans="3:9" ht="12.75">
      <c r="C149" s="633"/>
      <c r="D149" s="633"/>
      <c r="E149" s="633"/>
      <c r="F149" s="633"/>
      <c r="G149" s="633"/>
      <c r="H149" s="633"/>
      <c r="I149" s="633"/>
    </row>
    <row r="150" spans="3:9" ht="12.75">
      <c r="C150" s="633"/>
      <c r="D150" s="633"/>
      <c r="E150" s="633"/>
      <c r="F150" s="633"/>
      <c r="G150" s="633"/>
      <c r="H150" s="633"/>
      <c r="I150" s="633"/>
    </row>
    <row r="151" spans="3:9" ht="12.75">
      <c r="C151" s="633"/>
      <c r="D151" s="633"/>
      <c r="E151" s="633"/>
      <c r="F151" s="633"/>
      <c r="G151" s="633"/>
      <c r="H151" s="633"/>
      <c r="I151" s="633"/>
    </row>
    <row r="152" spans="3:9" ht="12.75">
      <c r="C152" s="633"/>
      <c r="D152" s="633"/>
      <c r="E152" s="633"/>
      <c r="F152" s="633"/>
      <c r="G152" s="633"/>
      <c r="H152" s="633"/>
      <c r="I152" s="633"/>
    </row>
    <row r="153" spans="3:9" ht="12.75">
      <c r="C153" s="633"/>
      <c r="D153" s="633"/>
      <c r="E153" s="633"/>
      <c r="F153" s="633"/>
      <c r="G153" s="633"/>
      <c r="H153" s="633"/>
      <c r="I153" s="633"/>
    </row>
    <row r="154" spans="3:9" ht="12.75">
      <c r="C154" s="633"/>
      <c r="D154" s="633"/>
      <c r="E154" s="633"/>
      <c r="F154" s="633"/>
      <c r="G154" s="633"/>
      <c r="H154" s="633"/>
      <c r="I154" s="633"/>
    </row>
    <row r="155" spans="3:9" ht="12.75">
      <c r="C155" s="633"/>
      <c r="D155" s="633"/>
      <c r="E155" s="633"/>
      <c r="F155" s="633"/>
      <c r="G155" s="633"/>
      <c r="H155" s="633"/>
      <c r="I155" s="633"/>
    </row>
    <row r="156" spans="3:9" ht="12.75">
      <c r="C156" s="633"/>
      <c r="D156" s="633"/>
      <c r="E156" s="633"/>
      <c r="F156" s="633"/>
      <c r="G156" s="633"/>
      <c r="H156" s="633"/>
      <c r="I156" s="633"/>
    </row>
    <row r="157" spans="3:9" ht="12.75">
      <c r="C157" s="633"/>
      <c r="D157" s="633"/>
      <c r="E157" s="633"/>
      <c r="F157" s="633"/>
      <c r="G157" s="633"/>
      <c r="H157" s="633"/>
      <c r="I157" s="633"/>
    </row>
    <row r="158" spans="3:9" ht="12.75">
      <c r="C158" s="633"/>
      <c r="D158" s="633"/>
      <c r="E158" s="633"/>
      <c r="F158" s="633"/>
      <c r="G158" s="633"/>
      <c r="H158" s="633"/>
      <c r="I158" s="633"/>
    </row>
    <row r="159" spans="3:9" ht="12.75">
      <c r="C159" s="633"/>
      <c r="D159" s="633"/>
      <c r="E159" s="633"/>
      <c r="F159" s="633"/>
      <c r="G159" s="633"/>
      <c r="H159" s="633"/>
      <c r="I159" s="633"/>
    </row>
    <row r="160" spans="3:9" ht="12.75">
      <c r="C160" s="633"/>
      <c r="D160" s="633"/>
      <c r="E160" s="633"/>
      <c r="F160" s="633"/>
      <c r="G160" s="633"/>
      <c r="H160" s="633"/>
      <c r="I160" s="633"/>
    </row>
    <row r="161" spans="3:9" ht="12.75">
      <c r="C161" s="633"/>
      <c r="D161" s="633"/>
      <c r="E161" s="633"/>
      <c r="F161" s="633"/>
      <c r="G161" s="633"/>
      <c r="H161" s="633"/>
      <c r="I161" s="633"/>
    </row>
    <row r="162" spans="3:9" ht="12.75">
      <c r="C162" s="633"/>
      <c r="D162" s="633"/>
      <c r="E162" s="633"/>
      <c r="F162" s="633"/>
      <c r="G162" s="633"/>
      <c r="H162" s="633"/>
      <c r="I162" s="633"/>
    </row>
    <row r="163" spans="3:9" ht="12.75">
      <c r="C163" s="633"/>
      <c r="D163" s="633"/>
      <c r="E163" s="633"/>
      <c r="F163" s="633"/>
      <c r="G163" s="633"/>
      <c r="H163" s="633"/>
      <c r="I163" s="633"/>
    </row>
    <row r="164" spans="3:9" ht="12.75">
      <c r="C164" s="633"/>
      <c r="D164" s="633"/>
      <c r="E164" s="633"/>
      <c r="F164" s="633"/>
      <c r="G164" s="633"/>
      <c r="H164" s="633"/>
      <c r="I164" s="633"/>
    </row>
    <row r="165" spans="3:9" ht="12.75">
      <c r="C165" s="633"/>
      <c r="D165" s="633"/>
      <c r="E165" s="633"/>
      <c r="F165" s="633"/>
      <c r="G165" s="633"/>
      <c r="H165" s="633"/>
      <c r="I165" s="633"/>
    </row>
    <row r="166" spans="3:9" ht="12.75">
      <c r="C166" s="633"/>
      <c r="D166" s="633"/>
      <c r="E166" s="633"/>
      <c r="F166" s="633"/>
      <c r="G166" s="633"/>
      <c r="H166" s="633"/>
      <c r="I166" s="633"/>
    </row>
    <row r="167" spans="3:9" ht="12.75">
      <c r="C167" s="633"/>
      <c r="D167" s="633"/>
      <c r="E167" s="633"/>
      <c r="F167" s="633"/>
      <c r="G167" s="633"/>
      <c r="H167" s="633"/>
      <c r="I167" s="633"/>
    </row>
    <row r="168" spans="3:9" ht="12.75">
      <c r="C168" s="633"/>
      <c r="D168" s="633"/>
      <c r="E168" s="633"/>
      <c r="F168" s="633"/>
      <c r="G168" s="633"/>
      <c r="H168" s="633"/>
      <c r="I168" s="633"/>
    </row>
    <row r="169" spans="3:9" ht="12.75">
      <c r="C169" s="633"/>
      <c r="D169" s="633"/>
      <c r="E169" s="633"/>
      <c r="F169" s="633"/>
      <c r="G169" s="633"/>
      <c r="H169" s="633"/>
      <c r="I169" s="633"/>
    </row>
    <row r="170" spans="3:9" ht="12.75">
      <c r="C170" s="633"/>
      <c r="D170" s="633"/>
      <c r="E170" s="633"/>
      <c r="F170" s="633"/>
      <c r="G170" s="633"/>
      <c r="H170" s="633"/>
      <c r="I170" s="633"/>
    </row>
    <row r="171" spans="3:9" ht="12.75">
      <c r="C171" s="633"/>
      <c r="D171" s="633"/>
      <c r="E171" s="633"/>
      <c r="F171" s="633"/>
      <c r="G171" s="633"/>
      <c r="H171" s="633"/>
      <c r="I171" s="633"/>
    </row>
    <row r="172" spans="3:9" ht="12.75">
      <c r="C172" s="633"/>
      <c r="D172" s="633"/>
      <c r="E172" s="633"/>
      <c r="F172" s="633"/>
      <c r="G172" s="633"/>
      <c r="H172" s="633"/>
      <c r="I172" s="633"/>
    </row>
    <row r="173" spans="3:9" ht="12.75">
      <c r="C173" s="633"/>
      <c r="D173" s="633"/>
      <c r="E173" s="633"/>
      <c r="F173" s="633"/>
      <c r="G173" s="633"/>
      <c r="H173" s="633"/>
      <c r="I173" s="633"/>
    </row>
    <row r="174" spans="3:9" ht="12.75">
      <c r="C174" s="633"/>
      <c r="D174" s="633"/>
      <c r="E174" s="633"/>
      <c r="F174" s="633"/>
      <c r="G174" s="633"/>
      <c r="H174" s="633"/>
      <c r="I174" s="633"/>
    </row>
    <row r="175" spans="3:9" ht="12.75">
      <c r="C175" s="633"/>
      <c r="D175" s="633"/>
      <c r="E175" s="633"/>
      <c r="F175" s="633"/>
      <c r="G175" s="633"/>
      <c r="H175" s="633"/>
      <c r="I175" s="633"/>
    </row>
    <row r="176" spans="3:9" ht="12.75">
      <c r="C176" s="633"/>
      <c r="D176" s="633"/>
      <c r="E176" s="633"/>
      <c r="F176" s="633"/>
      <c r="G176" s="633"/>
      <c r="H176" s="633"/>
      <c r="I176" s="633"/>
    </row>
    <row r="177" spans="3:9" ht="12.75">
      <c r="C177" s="633"/>
      <c r="D177" s="633"/>
      <c r="E177" s="633"/>
      <c r="F177" s="633"/>
      <c r="G177" s="633"/>
      <c r="H177" s="633"/>
      <c r="I177" s="633"/>
    </row>
    <row r="178" spans="3:9" ht="12.75">
      <c r="C178" s="633"/>
      <c r="D178" s="633"/>
      <c r="E178" s="633"/>
      <c r="F178" s="633"/>
      <c r="G178" s="633"/>
      <c r="H178" s="633"/>
      <c r="I178" s="633"/>
    </row>
    <row r="179" spans="3:9" ht="12.75">
      <c r="C179" s="633"/>
      <c r="D179" s="633"/>
      <c r="E179" s="633"/>
      <c r="F179" s="633"/>
      <c r="G179" s="633"/>
      <c r="H179" s="633"/>
      <c r="I179" s="633"/>
    </row>
    <row r="180" spans="3:9" ht="12.75">
      <c r="C180" s="633"/>
      <c r="D180" s="633"/>
      <c r="E180" s="633"/>
      <c r="F180" s="633"/>
      <c r="G180" s="633"/>
      <c r="H180" s="633"/>
      <c r="I180" s="633"/>
    </row>
    <row r="181" spans="3:9" ht="12.75">
      <c r="C181" s="633"/>
      <c r="D181" s="633"/>
      <c r="E181" s="633"/>
      <c r="F181" s="633"/>
      <c r="G181" s="633"/>
      <c r="H181" s="633"/>
      <c r="I181" s="633"/>
    </row>
    <row r="182" spans="3:9" ht="12.75">
      <c r="C182" s="633"/>
      <c r="D182" s="633"/>
      <c r="E182" s="633"/>
      <c r="F182" s="633"/>
      <c r="G182" s="633"/>
      <c r="H182" s="633"/>
      <c r="I182" s="633"/>
    </row>
    <row r="183" spans="3:9" ht="12.75">
      <c r="C183" s="633"/>
      <c r="D183" s="633"/>
      <c r="E183" s="633"/>
      <c r="F183" s="633"/>
      <c r="G183" s="633"/>
      <c r="H183" s="633"/>
      <c r="I183" s="633"/>
    </row>
    <row r="184" spans="3:9" ht="12.75">
      <c r="C184" s="633"/>
      <c r="D184" s="633"/>
      <c r="E184" s="633"/>
      <c r="F184" s="633"/>
      <c r="G184" s="633"/>
      <c r="H184" s="633"/>
      <c r="I184" s="633"/>
    </row>
    <row r="185" spans="3:9" ht="12.75">
      <c r="C185" s="633"/>
      <c r="D185" s="633"/>
      <c r="E185" s="633"/>
      <c r="F185" s="633"/>
      <c r="G185" s="633"/>
      <c r="H185" s="633"/>
      <c r="I185" s="633"/>
    </row>
    <row r="186" spans="3:9" ht="12.75">
      <c r="C186" s="633"/>
      <c r="D186" s="633"/>
      <c r="E186" s="633"/>
      <c r="F186" s="633"/>
      <c r="G186" s="633"/>
      <c r="H186" s="633"/>
      <c r="I186" s="633"/>
    </row>
    <row r="187" spans="3:9" ht="12.75">
      <c r="C187" s="633"/>
      <c r="D187" s="633"/>
      <c r="E187" s="633"/>
      <c r="F187" s="633"/>
      <c r="G187" s="633"/>
      <c r="H187" s="633"/>
      <c r="I187" s="633"/>
    </row>
    <row r="188" spans="3:9" ht="12.75">
      <c r="C188" s="633"/>
      <c r="D188" s="633"/>
      <c r="E188" s="633"/>
      <c r="F188" s="633"/>
      <c r="G188" s="633"/>
      <c r="H188" s="633"/>
      <c r="I188" s="633"/>
    </row>
    <row r="189" spans="3:9" ht="12.75">
      <c r="C189" s="633"/>
      <c r="D189" s="633"/>
      <c r="E189" s="633"/>
      <c r="F189" s="633"/>
      <c r="G189" s="633"/>
      <c r="H189" s="633"/>
      <c r="I189" s="633"/>
    </row>
    <row r="190" spans="3:9" ht="12.75">
      <c r="C190" s="633"/>
      <c r="D190" s="633"/>
      <c r="E190" s="633"/>
      <c r="F190" s="633"/>
      <c r="G190" s="633"/>
      <c r="H190" s="633"/>
      <c r="I190" s="633"/>
    </row>
    <row r="191" spans="3:9" ht="12.75">
      <c r="C191" s="633"/>
      <c r="D191" s="633"/>
      <c r="E191" s="633"/>
      <c r="F191" s="633"/>
      <c r="G191" s="633"/>
      <c r="H191" s="633"/>
      <c r="I191" s="633"/>
    </row>
    <row r="192" spans="3:9" ht="12.75">
      <c r="C192" s="633"/>
      <c r="D192" s="633"/>
      <c r="E192" s="633"/>
      <c r="F192" s="633"/>
      <c r="G192" s="633"/>
      <c r="H192" s="633"/>
      <c r="I192" s="633"/>
    </row>
    <row r="193" spans="3:9" ht="12.75">
      <c r="C193" s="633"/>
      <c r="D193" s="633"/>
      <c r="E193" s="633"/>
      <c r="F193" s="633"/>
      <c r="G193" s="633"/>
      <c r="H193" s="633"/>
      <c r="I193" s="633"/>
    </row>
    <row r="194" spans="3:9" ht="12.75">
      <c r="C194" s="633"/>
      <c r="D194" s="633"/>
      <c r="E194" s="633"/>
      <c r="F194" s="633"/>
      <c r="G194" s="633"/>
      <c r="H194" s="633"/>
      <c r="I194" s="633"/>
    </row>
    <row r="195" spans="3:9" ht="12.75">
      <c r="C195" s="633"/>
      <c r="D195" s="633"/>
      <c r="E195" s="633"/>
      <c r="F195" s="633"/>
      <c r="G195" s="633"/>
      <c r="H195" s="633"/>
      <c r="I195" s="633"/>
    </row>
    <row r="196" spans="3:9" ht="12.75">
      <c r="C196" s="633"/>
      <c r="D196" s="633"/>
      <c r="E196" s="633"/>
      <c r="F196" s="633"/>
      <c r="G196" s="633"/>
      <c r="H196" s="633"/>
      <c r="I196" s="633"/>
    </row>
    <row r="197" spans="3:9" ht="12.75">
      <c r="C197" s="633"/>
      <c r="D197" s="633"/>
      <c r="E197" s="633"/>
      <c r="F197" s="633"/>
      <c r="G197" s="633"/>
      <c r="H197" s="633"/>
      <c r="I197" s="633"/>
    </row>
    <row r="198" spans="3:9" ht="12.75">
      <c r="C198" s="633"/>
      <c r="D198" s="633"/>
      <c r="E198" s="633"/>
      <c r="F198" s="633"/>
      <c r="G198" s="633"/>
      <c r="H198" s="633"/>
      <c r="I198" s="633"/>
    </row>
    <row r="199" spans="3:9" ht="12.75">
      <c r="C199" s="633"/>
      <c r="D199" s="633"/>
      <c r="E199" s="633"/>
      <c r="F199" s="633"/>
      <c r="G199" s="633"/>
      <c r="H199" s="633"/>
      <c r="I199" s="633"/>
    </row>
    <row r="200" spans="3:9" ht="12.75">
      <c r="C200" s="633"/>
      <c r="D200" s="633"/>
      <c r="E200" s="633"/>
      <c r="F200" s="633"/>
      <c r="G200" s="633"/>
      <c r="H200" s="633"/>
      <c r="I200" s="633"/>
    </row>
    <row r="201" spans="3:9" ht="12.75">
      <c r="C201" s="633"/>
      <c r="D201" s="633"/>
      <c r="E201" s="633"/>
      <c r="F201" s="633"/>
      <c r="G201" s="633"/>
      <c r="H201" s="633"/>
      <c r="I201" s="633"/>
    </row>
    <row r="202" spans="3:9" ht="12.75">
      <c r="C202" s="633"/>
      <c r="D202" s="633"/>
      <c r="E202" s="633"/>
      <c r="F202" s="633"/>
      <c r="G202" s="633"/>
      <c r="H202" s="633"/>
      <c r="I202" s="633"/>
    </row>
    <row r="203" spans="3:9" ht="12.75">
      <c r="C203" s="633"/>
      <c r="D203" s="633"/>
      <c r="E203" s="633"/>
      <c r="F203" s="633"/>
      <c r="G203" s="633"/>
      <c r="H203" s="633"/>
      <c r="I203" s="633"/>
    </row>
    <row r="204" spans="3:9" ht="12.75">
      <c r="C204" s="633"/>
      <c r="D204" s="633"/>
      <c r="E204" s="633"/>
      <c r="F204" s="633"/>
      <c r="G204" s="633"/>
      <c r="H204" s="633"/>
      <c r="I204" s="633"/>
    </row>
    <row r="205" spans="3:9" ht="12.75">
      <c r="C205" s="633"/>
      <c r="D205" s="633"/>
      <c r="E205" s="633"/>
      <c r="F205" s="633"/>
      <c r="G205" s="633"/>
      <c r="H205" s="633"/>
      <c r="I205" s="633"/>
    </row>
    <row r="206" spans="3:9" ht="12.75">
      <c r="C206" s="633"/>
      <c r="D206" s="633"/>
      <c r="E206" s="633"/>
      <c r="F206" s="633"/>
      <c r="G206" s="633"/>
      <c r="H206" s="633"/>
      <c r="I206" s="633"/>
    </row>
    <row r="207" spans="3:9" ht="12.75">
      <c r="C207" s="633"/>
      <c r="D207" s="633"/>
      <c r="E207" s="633"/>
      <c r="F207" s="633"/>
      <c r="G207" s="633"/>
      <c r="H207" s="633"/>
      <c r="I207" s="633"/>
    </row>
    <row r="208" spans="3:9" ht="12.75">
      <c r="C208" s="633"/>
      <c r="D208" s="633"/>
      <c r="E208" s="633"/>
      <c r="F208" s="633"/>
      <c r="G208" s="633"/>
      <c r="H208" s="633"/>
      <c r="I208" s="633"/>
    </row>
    <row r="209" spans="3:9" ht="12.75">
      <c r="C209" s="633"/>
      <c r="D209" s="633"/>
      <c r="E209" s="633"/>
      <c r="F209" s="633"/>
      <c r="G209" s="633"/>
      <c r="H209" s="633"/>
      <c r="I209" s="633"/>
    </row>
    <row r="210" spans="3:9" ht="12.75">
      <c r="C210" s="633"/>
      <c r="D210" s="633"/>
      <c r="E210" s="633"/>
      <c r="F210" s="633"/>
      <c r="G210" s="633"/>
      <c r="H210" s="633"/>
      <c r="I210" s="633"/>
    </row>
    <row r="211" spans="3:9" ht="12.75">
      <c r="C211" s="633"/>
      <c r="D211" s="633"/>
      <c r="E211" s="633"/>
      <c r="F211" s="633"/>
      <c r="G211" s="633"/>
      <c r="H211" s="633"/>
      <c r="I211" s="633"/>
    </row>
    <row r="212" spans="3:9" ht="12.75">
      <c r="C212" s="633"/>
      <c r="D212" s="633"/>
      <c r="E212" s="633"/>
      <c r="F212" s="633"/>
      <c r="G212" s="633"/>
      <c r="H212" s="633"/>
      <c r="I212" s="633"/>
    </row>
    <row r="213" spans="3:9" ht="12.75">
      <c r="C213" s="633"/>
      <c r="D213" s="633"/>
      <c r="E213" s="633"/>
      <c r="F213" s="633"/>
      <c r="G213" s="633"/>
      <c r="H213" s="633"/>
      <c r="I213" s="633"/>
    </row>
    <row r="214" spans="3:9" ht="12.75">
      <c r="C214" s="633"/>
      <c r="D214" s="633"/>
      <c r="E214" s="633"/>
      <c r="F214" s="633"/>
      <c r="G214" s="633"/>
      <c r="H214" s="633"/>
      <c r="I214" s="633"/>
    </row>
    <row r="215" spans="3:9" ht="12.75">
      <c r="C215" s="633"/>
      <c r="D215" s="633"/>
      <c r="E215" s="633"/>
      <c r="F215" s="633"/>
      <c r="G215" s="633"/>
      <c r="H215" s="633"/>
      <c r="I215" s="633"/>
    </row>
    <row r="216" spans="3:9" ht="12.75">
      <c r="C216" s="633"/>
      <c r="D216" s="633"/>
      <c r="E216" s="633"/>
      <c r="F216" s="633"/>
      <c r="G216" s="633"/>
      <c r="H216" s="633"/>
      <c r="I216" s="633"/>
    </row>
    <row r="217" spans="3:9" ht="12.75">
      <c r="C217" s="633"/>
      <c r="D217" s="633"/>
      <c r="E217" s="633"/>
      <c r="F217" s="633"/>
      <c r="G217" s="633"/>
      <c r="H217" s="633"/>
      <c r="I217" s="633"/>
    </row>
    <row r="218" spans="3:9" ht="12.75">
      <c r="C218" s="633"/>
      <c r="D218" s="633"/>
      <c r="E218" s="633"/>
      <c r="F218" s="633"/>
      <c r="G218" s="633"/>
      <c r="H218" s="633"/>
      <c r="I218" s="633"/>
    </row>
    <row r="219" spans="3:9" ht="12.75">
      <c r="C219" s="633"/>
      <c r="D219" s="633"/>
      <c r="E219" s="633"/>
      <c r="F219" s="633"/>
      <c r="G219" s="633"/>
      <c r="H219" s="633"/>
      <c r="I219" s="633"/>
    </row>
    <row r="220" spans="3:9" ht="12.75">
      <c r="C220" s="633"/>
      <c r="D220" s="633"/>
      <c r="E220" s="633"/>
      <c r="F220" s="633"/>
      <c r="G220" s="633"/>
      <c r="H220" s="633"/>
      <c r="I220" s="633"/>
    </row>
    <row r="221" spans="3:9" ht="12.75">
      <c r="C221" s="633"/>
      <c r="D221" s="633"/>
      <c r="E221" s="633"/>
      <c r="F221" s="633"/>
      <c r="G221" s="633"/>
      <c r="H221" s="633"/>
      <c r="I221" s="633"/>
    </row>
    <row r="222" spans="3:9" ht="12.75">
      <c r="C222" s="633"/>
      <c r="D222" s="633"/>
      <c r="E222" s="633"/>
      <c r="F222" s="633"/>
      <c r="G222" s="633"/>
      <c r="H222" s="633"/>
      <c r="I222" s="633"/>
    </row>
    <row r="223" spans="3:9" ht="12.75">
      <c r="C223" s="633"/>
      <c r="D223" s="633"/>
      <c r="E223" s="633"/>
      <c r="F223" s="633"/>
      <c r="G223" s="633"/>
      <c r="H223" s="633"/>
      <c r="I223" s="633"/>
    </row>
    <row r="224" spans="3:9" ht="12.75">
      <c r="C224" s="633"/>
      <c r="D224" s="633"/>
      <c r="E224" s="633"/>
      <c r="F224" s="633"/>
      <c r="G224" s="633"/>
      <c r="H224" s="633"/>
      <c r="I224" s="633"/>
    </row>
    <row r="225" spans="3:9" ht="12.75">
      <c r="C225" s="633"/>
      <c r="D225" s="633"/>
      <c r="E225" s="633"/>
      <c r="F225" s="633"/>
      <c r="G225" s="633"/>
      <c r="H225" s="633"/>
      <c r="I225" s="633"/>
    </row>
    <row r="226" spans="3:9" ht="12.75">
      <c r="C226" s="633"/>
      <c r="D226" s="633"/>
      <c r="E226" s="633"/>
      <c r="F226" s="633"/>
      <c r="G226" s="633"/>
      <c r="H226" s="633"/>
      <c r="I226" s="633"/>
    </row>
    <row r="227" spans="3:9" ht="12.75">
      <c r="C227" s="633"/>
      <c r="D227" s="633"/>
      <c r="E227" s="633"/>
      <c r="F227" s="633"/>
      <c r="G227" s="633"/>
      <c r="H227" s="633"/>
      <c r="I227" s="633"/>
    </row>
    <row r="228" spans="3:9" ht="12.75">
      <c r="C228" s="633"/>
      <c r="D228" s="633"/>
      <c r="E228" s="633"/>
      <c r="F228" s="633"/>
      <c r="G228" s="633"/>
      <c r="H228" s="633"/>
      <c r="I228" s="633"/>
    </row>
    <row r="229" spans="3:9" ht="12.75">
      <c r="C229" s="633"/>
      <c r="D229" s="633"/>
      <c r="E229" s="633"/>
      <c r="F229" s="633"/>
      <c r="G229" s="633"/>
      <c r="H229" s="633"/>
      <c r="I229" s="633"/>
    </row>
    <row r="230" spans="3:9" ht="12.75">
      <c r="C230" s="633"/>
      <c r="D230" s="633"/>
      <c r="E230" s="633"/>
      <c r="F230" s="633"/>
      <c r="G230" s="633"/>
      <c r="H230" s="633"/>
      <c r="I230" s="633"/>
    </row>
    <row r="231" spans="3:9" ht="12.75">
      <c r="C231" s="633"/>
      <c r="D231" s="633"/>
      <c r="E231" s="633"/>
      <c r="F231" s="633"/>
      <c r="G231" s="633"/>
      <c r="H231" s="633"/>
      <c r="I231" s="633"/>
    </row>
    <row r="232" spans="3:9" ht="12.75">
      <c r="C232" s="633"/>
      <c r="D232" s="633"/>
      <c r="E232" s="633"/>
      <c r="F232" s="633"/>
      <c r="G232" s="633"/>
      <c r="H232" s="633"/>
      <c r="I232" s="633"/>
    </row>
    <row r="233" spans="3:9" ht="12.75">
      <c r="C233" s="633"/>
      <c r="D233" s="633"/>
      <c r="E233" s="633"/>
      <c r="F233" s="633"/>
      <c r="G233" s="633"/>
      <c r="H233" s="633"/>
      <c r="I233" s="633"/>
    </row>
    <row r="234" spans="3:9" ht="12.75">
      <c r="C234" s="633"/>
      <c r="D234" s="633"/>
      <c r="E234" s="633"/>
      <c r="F234" s="633"/>
      <c r="G234" s="633"/>
      <c r="H234" s="633"/>
      <c r="I234" s="633"/>
    </row>
    <row r="235" spans="3:9" ht="12.75">
      <c r="C235" s="633"/>
      <c r="D235" s="633"/>
      <c r="E235" s="633"/>
      <c r="F235" s="633"/>
      <c r="G235" s="633"/>
      <c r="H235" s="633"/>
      <c r="I235" s="633"/>
    </row>
    <row r="236" spans="3:9" ht="12.75">
      <c r="C236" s="633"/>
      <c r="D236" s="633"/>
      <c r="E236" s="633"/>
      <c r="F236" s="633"/>
      <c r="G236" s="633"/>
      <c r="H236" s="633"/>
      <c r="I236" s="633"/>
    </row>
    <row r="237" spans="3:9" ht="12.75">
      <c r="C237" s="633"/>
      <c r="D237" s="633"/>
      <c r="E237" s="633"/>
      <c r="F237" s="633"/>
      <c r="G237" s="633"/>
      <c r="H237" s="633"/>
      <c r="I237" s="633"/>
    </row>
    <row r="238" spans="3:9" ht="12.75">
      <c r="C238" s="633"/>
      <c r="D238" s="633"/>
      <c r="E238" s="633"/>
      <c r="F238" s="633"/>
      <c r="G238" s="633"/>
      <c r="H238" s="633"/>
      <c r="I238" s="633"/>
    </row>
    <row r="239" spans="3:9" ht="12.75">
      <c r="C239" s="633"/>
      <c r="D239" s="633"/>
      <c r="E239" s="633"/>
      <c r="F239" s="633"/>
      <c r="G239" s="633"/>
      <c r="H239" s="633"/>
      <c r="I239" s="633"/>
    </row>
    <row r="240" spans="3:9" ht="12.75">
      <c r="C240" s="633"/>
      <c r="D240" s="633"/>
      <c r="E240" s="633"/>
      <c r="F240" s="633"/>
      <c r="G240" s="633"/>
      <c r="H240" s="633"/>
      <c r="I240" s="633"/>
    </row>
    <row r="241" spans="3:9" ht="12.75">
      <c r="C241" s="633"/>
      <c r="D241" s="633"/>
      <c r="E241" s="633"/>
      <c r="F241" s="633"/>
      <c r="G241" s="633"/>
      <c r="H241" s="633"/>
      <c r="I241" s="633"/>
    </row>
    <row r="242" spans="3:9" ht="12.75">
      <c r="C242" s="633"/>
      <c r="D242" s="633"/>
      <c r="E242" s="633"/>
      <c r="F242" s="633"/>
      <c r="G242" s="633"/>
      <c r="H242" s="633"/>
      <c r="I242" s="633"/>
    </row>
    <row r="243" spans="3:9" ht="12.75">
      <c r="C243" s="633"/>
      <c r="D243" s="633"/>
      <c r="E243" s="633"/>
      <c r="F243" s="633"/>
      <c r="G243" s="633"/>
      <c r="H243" s="633"/>
      <c r="I243" s="633"/>
    </row>
    <row r="244" spans="3:9" ht="12.75">
      <c r="C244" s="633"/>
      <c r="D244" s="633"/>
      <c r="E244" s="633"/>
      <c r="F244" s="633"/>
      <c r="G244" s="633"/>
      <c r="H244" s="633"/>
      <c r="I244" s="633"/>
    </row>
    <row r="245" spans="3:9" ht="12.75">
      <c r="C245" s="633"/>
      <c r="D245" s="633"/>
      <c r="E245" s="633"/>
      <c r="F245" s="633"/>
      <c r="G245" s="633"/>
      <c r="H245" s="633"/>
      <c r="I245" s="633"/>
    </row>
    <row r="246" spans="3:9" ht="12.75">
      <c r="C246" s="633"/>
      <c r="D246" s="633"/>
      <c r="E246" s="633"/>
      <c r="F246" s="633"/>
      <c r="G246" s="633"/>
      <c r="H246" s="633"/>
      <c r="I246" s="633"/>
    </row>
    <row r="247" spans="3:9" ht="12.75">
      <c r="C247" s="633"/>
      <c r="D247" s="633"/>
      <c r="E247" s="633"/>
      <c r="F247" s="633"/>
      <c r="G247" s="633"/>
      <c r="H247" s="633"/>
      <c r="I247" s="633"/>
    </row>
    <row r="248" spans="3:9" ht="12.75">
      <c r="C248" s="633"/>
      <c r="D248" s="633"/>
      <c r="E248" s="633"/>
      <c r="F248" s="633"/>
      <c r="G248" s="633"/>
      <c r="H248" s="633"/>
      <c r="I248" s="633"/>
    </row>
    <row r="249" spans="3:9" ht="12.75">
      <c r="C249" s="633"/>
      <c r="D249" s="633"/>
      <c r="E249" s="633"/>
      <c r="F249" s="633"/>
      <c r="G249" s="633"/>
      <c r="H249" s="633"/>
      <c r="I249" s="633"/>
    </row>
    <row r="250" spans="3:9" ht="12.75">
      <c r="C250" s="633"/>
      <c r="D250" s="633"/>
      <c r="E250" s="633"/>
      <c r="F250" s="633"/>
      <c r="G250" s="633"/>
      <c r="H250" s="633"/>
      <c r="I250" s="633"/>
    </row>
    <row r="251" spans="3:9" ht="12.75">
      <c r="C251" s="633"/>
      <c r="D251" s="633"/>
      <c r="E251" s="633"/>
      <c r="F251" s="633"/>
      <c r="G251" s="633"/>
      <c r="H251" s="633"/>
      <c r="I251" s="633"/>
    </row>
    <row r="252" spans="3:9" ht="12.75">
      <c r="C252" s="633"/>
      <c r="D252" s="633"/>
      <c r="E252" s="633"/>
      <c r="F252" s="633"/>
      <c r="G252" s="633"/>
      <c r="H252" s="633"/>
      <c r="I252" s="633"/>
    </row>
    <row r="253" spans="3:9" ht="12.75">
      <c r="C253" s="633"/>
      <c r="D253" s="633"/>
      <c r="E253" s="633"/>
      <c r="F253" s="633"/>
      <c r="G253" s="633"/>
      <c r="H253" s="633"/>
      <c r="I253" s="633"/>
    </row>
    <row r="254" spans="3:9" ht="12.75">
      <c r="C254" s="633"/>
      <c r="D254" s="633"/>
      <c r="E254" s="633"/>
      <c r="F254" s="633"/>
      <c r="G254" s="633"/>
      <c r="H254" s="633"/>
      <c r="I254" s="633"/>
    </row>
    <row r="255" spans="3:9" ht="12.75">
      <c r="C255" s="633"/>
      <c r="D255" s="633"/>
      <c r="E255" s="633"/>
      <c r="F255" s="633"/>
      <c r="G255" s="633"/>
      <c r="H255" s="633"/>
      <c r="I255" s="633"/>
    </row>
    <row r="256" spans="3:9" ht="12.75">
      <c r="C256" s="633"/>
      <c r="D256" s="633"/>
      <c r="E256" s="633"/>
      <c r="F256" s="633"/>
      <c r="G256" s="633"/>
      <c r="H256" s="633"/>
      <c r="I256" s="633"/>
    </row>
    <row r="257" spans="3:9" ht="12.75">
      <c r="C257" s="633"/>
      <c r="D257" s="633"/>
      <c r="E257" s="633"/>
      <c r="F257" s="633"/>
      <c r="G257" s="633"/>
      <c r="H257" s="633"/>
      <c r="I257" s="633"/>
    </row>
    <row r="258" spans="3:9" ht="12.75">
      <c r="C258" s="633"/>
      <c r="D258" s="633"/>
      <c r="E258" s="633"/>
      <c r="F258" s="633"/>
      <c r="G258" s="633"/>
      <c r="H258" s="633"/>
      <c r="I258" s="633"/>
    </row>
    <row r="259" spans="3:9" ht="12.75">
      <c r="C259" s="633"/>
      <c r="D259" s="633"/>
      <c r="E259" s="633"/>
      <c r="F259" s="633"/>
      <c r="G259" s="633"/>
      <c r="H259" s="633"/>
      <c r="I259" s="633"/>
    </row>
    <row r="260" spans="3:9" ht="12.75">
      <c r="C260" s="633"/>
      <c r="D260" s="633"/>
      <c r="E260" s="633"/>
      <c r="F260" s="633"/>
      <c r="G260" s="633"/>
      <c r="H260" s="633"/>
      <c r="I260" s="633"/>
    </row>
    <row r="261" spans="3:9" ht="12.75">
      <c r="C261" s="633"/>
      <c r="D261" s="633"/>
      <c r="E261" s="633"/>
      <c r="F261" s="633"/>
      <c r="G261" s="633"/>
      <c r="H261" s="633"/>
      <c r="I261" s="633"/>
    </row>
    <row r="262" spans="3:9" ht="12.75">
      <c r="C262" s="633"/>
      <c r="D262" s="633"/>
      <c r="E262" s="633"/>
      <c r="F262" s="633"/>
      <c r="G262" s="633"/>
      <c r="H262" s="633"/>
      <c r="I262" s="633"/>
    </row>
    <row r="263" spans="3:9" ht="12.75">
      <c r="C263" s="633"/>
      <c r="D263" s="633"/>
      <c r="E263" s="633"/>
      <c r="F263" s="633"/>
      <c r="G263" s="633"/>
      <c r="H263" s="633"/>
      <c r="I263" s="633"/>
    </row>
    <row r="264" spans="3:9" ht="12.75">
      <c r="C264" s="633"/>
      <c r="D264" s="633"/>
      <c r="E264" s="633"/>
      <c r="F264" s="633"/>
      <c r="G264" s="633"/>
      <c r="H264" s="633"/>
      <c r="I264" s="633"/>
    </row>
    <row r="265" spans="3:9" ht="12.75">
      <c r="C265" s="633"/>
      <c r="D265" s="633"/>
      <c r="E265" s="633"/>
      <c r="F265" s="633"/>
      <c r="G265" s="633"/>
      <c r="H265" s="633"/>
      <c r="I265" s="633"/>
    </row>
    <row r="266" spans="3:9" ht="12.75">
      <c r="C266" s="633"/>
      <c r="D266" s="633"/>
      <c r="E266" s="633"/>
      <c r="F266" s="633"/>
      <c r="G266" s="633"/>
      <c r="H266" s="633"/>
      <c r="I266" s="633"/>
    </row>
    <row r="267" spans="3:9" ht="12.75">
      <c r="C267" s="633"/>
      <c r="D267" s="633"/>
      <c r="E267" s="633"/>
      <c r="F267" s="633"/>
      <c r="G267" s="633"/>
      <c r="H267" s="633"/>
      <c r="I267" s="633"/>
    </row>
    <row r="268" spans="3:9" ht="12.75">
      <c r="C268" s="633"/>
      <c r="D268" s="633"/>
      <c r="E268" s="633"/>
      <c r="F268" s="633"/>
      <c r="G268" s="633"/>
      <c r="H268" s="633"/>
      <c r="I268" s="633"/>
    </row>
    <row r="269" spans="3:9" ht="12.75">
      <c r="C269" s="633"/>
      <c r="D269" s="633"/>
      <c r="E269" s="633"/>
      <c r="F269" s="633"/>
      <c r="G269" s="633"/>
      <c r="H269" s="633"/>
      <c r="I269" s="633"/>
    </row>
    <row r="270" spans="3:9" ht="12.75">
      <c r="C270" s="633"/>
      <c r="D270" s="633"/>
      <c r="E270" s="633"/>
      <c r="F270" s="633"/>
      <c r="G270" s="633"/>
      <c r="H270" s="633"/>
      <c r="I270" s="633"/>
    </row>
    <row r="271" spans="3:9" ht="12.75">
      <c r="C271" s="633"/>
      <c r="D271" s="633"/>
      <c r="E271" s="633"/>
      <c r="F271" s="633"/>
      <c r="G271" s="633"/>
      <c r="H271" s="633"/>
      <c r="I271" s="633"/>
    </row>
    <row r="272" spans="3:9" ht="12.75">
      <c r="C272" s="633"/>
      <c r="D272" s="633"/>
      <c r="E272" s="633"/>
      <c r="F272" s="633"/>
      <c r="G272" s="633"/>
      <c r="H272" s="633"/>
      <c r="I272" s="633"/>
    </row>
    <row r="273" spans="3:9" ht="12.75">
      <c r="C273" s="633"/>
      <c r="D273" s="633"/>
      <c r="E273" s="633"/>
      <c r="F273" s="633"/>
      <c r="G273" s="633"/>
      <c r="H273" s="633"/>
      <c r="I273" s="633"/>
    </row>
    <row r="274" spans="3:9" ht="12.75">
      <c r="C274" s="633"/>
      <c r="D274" s="633"/>
      <c r="E274" s="633"/>
      <c r="F274" s="633"/>
      <c r="G274" s="633"/>
      <c r="H274" s="633"/>
      <c r="I274" s="633"/>
    </row>
    <row r="275" spans="3:9" ht="12.75">
      <c r="C275" s="633"/>
      <c r="D275" s="633"/>
      <c r="E275" s="633"/>
      <c r="F275" s="633"/>
      <c r="G275" s="633"/>
      <c r="H275" s="633"/>
      <c r="I275" s="633"/>
    </row>
    <row r="276" spans="3:9" ht="12.75">
      <c r="C276" s="633"/>
      <c r="D276" s="633"/>
      <c r="E276" s="633"/>
      <c r="F276" s="633"/>
      <c r="G276" s="633"/>
      <c r="H276" s="633"/>
      <c r="I276" s="633"/>
    </row>
    <row r="277" spans="3:9" ht="12.75">
      <c r="C277" s="633"/>
      <c r="D277" s="633"/>
      <c r="E277" s="633"/>
      <c r="F277" s="633"/>
      <c r="G277" s="633"/>
      <c r="H277" s="633"/>
      <c r="I277" s="633"/>
    </row>
    <row r="278" spans="3:9" ht="12.75">
      <c r="C278" s="633"/>
      <c r="D278" s="633"/>
      <c r="E278" s="633"/>
      <c r="F278" s="633"/>
      <c r="G278" s="633"/>
      <c r="H278" s="633"/>
      <c r="I278" s="633"/>
    </row>
    <row r="279" spans="3:9" ht="12.75">
      <c r="C279" s="633"/>
      <c r="D279" s="633"/>
      <c r="E279" s="633"/>
      <c r="F279" s="633"/>
      <c r="G279" s="633"/>
      <c r="H279" s="633"/>
      <c r="I279" s="633"/>
    </row>
    <row r="280" spans="3:9" ht="12.75">
      <c r="C280" s="633"/>
      <c r="D280" s="633"/>
      <c r="E280" s="633"/>
      <c r="F280" s="633"/>
      <c r="G280" s="633"/>
      <c r="H280" s="633"/>
      <c r="I280" s="633"/>
    </row>
    <row r="281" spans="3:9" ht="12.75">
      <c r="C281" s="633"/>
      <c r="D281" s="633"/>
      <c r="E281" s="633"/>
      <c r="F281" s="633"/>
      <c r="G281" s="633"/>
      <c r="H281" s="633"/>
      <c r="I281" s="633"/>
    </row>
    <row r="282" spans="3:9" ht="12.75">
      <c r="C282" s="633"/>
      <c r="D282" s="633"/>
      <c r="E282" s="633"/>
      <c r="F282" s="633"/>
      <c r="G282" s="633"/>
      <c r="H282" s="633"/>
      <c r="I282" s="633"/>
    </row>
    <row r="283" spans="3:9" ht="12.75">
      <c r="C283" s="633"/>
      <c r="D283" s="633"/>
      <c r="E283" s="633"/>
      <c r="F283" s="633"/>
      <c r="G283" s="633"/>
      <c r="H283" s="633"/>
      <c r="I283" s="633"/>
    </row>
    <row r="284" spans="3:9" ht="12.75">
      <c r="C284" s="633"/>
      <c r="D284" s="633"/>
      <c r="E284" s="633"/>
      <c r="F284" s="633"/>
      <c r="G284" s="633"/>
      <c r="H284" s="633"/>
      <c r="I284" s="633"/>
    </row>
    <row r="285" spans="3:9" ht="12.75">
      <c r="C285" s="633"/>
      <c r="D285" s="633"/>
      <c r="E285" s="633"/>
      <c r="F285" s="633"/>
      <c r="G285" s="633"/>
      <c r="H285" s="633"/>
      <c r="I285" s="633"/>
    </row>
    <row r="286" spans="3:9" ht="12.75">
      <c r="C286" s="633"/>
      <c r="D286" s="633"/>
      <c r="E286" s="633"/>
      <c r="F286" s="633"/>
      <c r="G286" s="633"/>
      <c r="H286" s="633"/>
      <c r="I286" s="633"/>
    </row>
    <row r="287" spans="3:9" ht="12.75">
      <c r="C287" s="633"/>
      <c r="D287" s="633"/>
      <c r="E287" s="633"/>
      <c r="F287" s="633"/>
      <c r="G287" s="633"/>
      <c r="H287" s="633"/>
      <c r="I287" s="633"/>
    </row>
    <row r="288" spans="3:9" ht="12.75">
      <c r="C288" s="633"/>
      <c r="D288" s="633"/>
      <c r="E288" s="633"/>
      <c r="F288" s="633"/>
      <c r="G288" s="633"/>
      <c r="H288" s="633"/>
      <c r="I288" s="633"/>
    </row>
    <row r="289" spans="3:9" ht="12.75">
      <c r="C289" s="633"/>
      <c r="D289" s="633"/>
      <c r="E289" s="633"/>
      <c r="F289" s="633"/>
      <c r="G289" s="633"/>
      <c r="H289" s="633"/>
      <c r="I289" s="633"/>
    </row>
    <row r="290" spans="3:9" ht="12.75">
      <c r="C290" s="633"/>
      <c r="D290" s="633"/>
      <c r="E290" s="633"/>
      <c r="F290" s="633"/>
      <c r="G290" s="633"/>
      <c r="H290" s="633"/>
      <c r="I290" s="633"/>
    </row>
    <row r="291" spans="3:9" ht="12.75">
      <c r="C291" s="633"/>
      <c r="D291" s="633"/>
      <c r="E291" s="633"/>
      <c r="F291" s="633"/>
      <c r="G291" s="633"/>
      <c r="H291" s="633"/>
      <c r="I291" s="633"/>
    </row>
    <row r="292" spans="3:9" ht="12.75">
      <c r="C292" s="633"/>
      <c r="D292" s="633"/>
      <c r="E292" s="633"/>
      <c r="F292" s="633"/>
      <c r="G292" s="633"/>
      <c r="H292" s="633"/>
      <c r="I292" s="633"/>
    </row>
    <row r="293" spans="3:9" ht="12.75">
      <c r="C293" s="633"/>
      <c r="D293" s="633"/>
      <c r="E293" s="633"/>
      <c r="F293" s="633"/>
      <c r="G293" s="633"/>
      <c r="H293" s="633"/>
      <c r="I293" s="633"/>
    </row>
    <row r="294" spans="3:9" ht="12.75">
      <c r="C294" s="633"/>
      <c r="D294" s="633"/>
      <c r="E294" s="633"/>
      <c r="F294" s="633"/>
      <c r="G294" s="633"/>
      <c r="H294" s="633"/>
      <c r="I294" s="633"/>
    </row>
    <row r="295" spans="3:9" ht="12.75">
      <c r="C295" s="633"/>
      <c r="D295" s="633"/>
      <c r="E295" s="633"/>
      <c r="F295" s="633"/>
      <c r="G295" s="633"/>
      <c r="H295" s="633"/>
      <c r="I295" s="633"/>
    </row>
    <row r="296" spans="3:9" ht="12.75">
      <c r="C296" s="633"/>
      <c r="D296" s="633"/>
      <c r="E296" s="633"/>
      <c r="F296" s="633"/>
      <c r="G296" s="633"/>
      <c r="H296" s="633"/>
      <c r="I296" s="633"/>
    </row>
    <row r="297" spans="3:9" ht="12.75">
      <c r="C297" s="633"/>
      <c r="D297" s="633"/>
      <c r="E297" s="633"/>
      <c r="F297" s="633"/>
      <c r="G297" s="633"/>
      <c r="H297" s="633"/>
      <c r="I297" s="633"/>
    </row>
    <row r="298" spans="3:9" ht="12.75">
      <c r="C298" s="633"/>
      <c r="D298" s="633"/>
      <c r="E298" s="633"/>
      <c r="F298" s="633"/>
      <c r="G298" s="633"/>
      <c r="H298" s="633"/>
      <c r="I298" s="633"/>
    </row>
    <row r="299" spans="3:9" ht="12.75">
      <c r="C299" s="633"/>
      <c r="D299" s="633"/>
      <c r="E299" s="633"/>
      <c r="F299" s="633"/>
      <c r="G299" s="633"/>
      <c r="H299" s="633"/>
      <c r="I299" s="633"/>
    </row>
    <row r="300" spans="3:9" ht="12.75">
      <c r="C300" s="633"/>
      <c r="D300" s="633"/>
      <c r="E300" s="633"/>
      <c r="F300" s="633"/>
      <c r="G300" s="633"/>
      <c r="H300" s="633"/>
      <c r="I300" s="633"/>
    </row>
    <row r="301" spans="3:9" ht="12.75">
      <c r="C301" s="633"/>
      <c r="D301" s="633"/>
      <c r="E301" s="633"/>
      <c r="F301" s="633"/>
      <c r="G301" s="633"/>
      <c r="H301" s="633"/>
      <c r="I301" s="633"/>
    </row>
    <row r="302" spans="3:9" ht="12.75">
      <c r="C302" s="633"/>
      <c r="D302" s="633"/>
      <c r="E302" s="633"/>
      <c r="F302" s="633"/>
      <c r="G302" s="633"/>
      <c r="H302" s="633"/>
      <c r="I302" s="633"/>
    </row>
    <row r="303" spans="3:9" ht="12.75">
      <c r="C303" s="633"/>
      <c r="D303" s="633"/>
      <c r="E303" s="633"/>
      <c r="F303" s="633"/>
      <c r="G303" s="633"/>
      <c r="H303" s="633"/>
      <c r="I303" s="633"/>
    </row>
    <row r="304" spans="3:9" ht="12.75">
      <c r="C304" s="633"/>
      <c r="D304" s="633"/>
      <c r="E304" s="633"/>
      <c r="F304" s="633"/>
      <c r="G304" s="633"/>
      <c r="H304" s="633"/>
      <c r="I304" s="633"/>
    </row>
    <row r="305" spans="3:9" ht="12.75">
      <c r="C305" s="633"/>
      <c r="D305" s="633"/>
      <c r="E305" s="633"/>
      <c r="F305" s="633"/>
      <c r="G305" s="633"/>
      <c r="H305" s="633"/>
      <c r="I305" s="633"/>
    </row>
    <row r="306" spans="3:9" ht="12.75">
      <c r="C306" s="633"/>
      <c r="D306" s="633"/>
      <c r="E306" s="633"/>
      <c r="F306" s="633"/>
      <c r="G306" s="633"/>
      <c r="H306" s="633"/>
      <c r="I306" s="633"/>
    </row>
    <row r="307" spans="3:9" ht="12.75">
      <c r="C307" s="633"/>
      <c r="D307" s="633"/>
      <c r="E307" s="633"/>
      <c r="F307" s="633"/>
      <c r="G307" s="633"/>
      <c r="H307" s="633"/>
      <c r="I307" s="633"/>
    </row>
    <row r="308" spans="3:9" ht="12.75">
      <c r="C308" s="633"/>
      <c r="D308" s="633"/>
      <c r="E308" s="633"/>
      <c r="F308" s="633"/>
      <c r="G308" s="633"/>
      <c r="H308" s="633"/>
      <c r="I308" s="633"/>
    </row>
    <row r="309" spans="3:9" ht="12.75">
      <c r="C309" s="633"/>
      <c r="D309" s="633"/>
      <c r="E309" s="633"/>
      <c r="F309" s="633"/>
      <c r="G309" s="633"/>
      <c r="H309" s="633"/>
      <c r="I309" s="633"/>
    </row>
    <row r="310" spans="3:9" ht="12.75">
      <c r="C310" s="633"/>
      <c r="D310" s="633"/>
      <c r="E310" s="633"/>
      <c r="F310" s="633"/>
      <c r="G310" s="633"/>
      <c r="H310" s="633"/>
      <c r="I310" s="633"/>
    </row>
    <row r="311" spans="3:9" ht="12.75">
      <c r="C311" s="633"/>
      <c r="D311" s="633"/>
      <c r="E311" s="633"/>
      <c r="F311" s="633"/>
      <c r="G311" s="633"/>
      <c r="H311" s="633"/>
      <c r="I311" s="633"/>
    </row>
    <row r="312" spans="3:9" ht="12.75">
      <c r="C312" s="633"/>
      <c r="D312" s="633"/>
      <c r="E312" s="633"/>
      <c r="F312" s="633"/>
      <c r="G312" s="633"/>
      <c r="H312" s="633"/>
      <c r="I312" s="633"/>
    </row>
    <row r="313" spans="3:9" ht="12.75">
      <c r="C313" s="633"/>
      <c r="D313" s="633"/>
      <c r="E313" s="633"/>
      <c r="F313" s="633"/>
      <c r="G313" s="633"/>
      <c r="H313" s="633"/>
      <c r="I313" s="633"/>
    </row>
    <row r="314" spans="3:9" ht="12.75">
      <c r="C314" s="633"/>
      <c r="D314" s="633"/>
      <c r="E314" s="633"/>
      <c r="F314" s="633"/>
      <c r="G314" s="633"/>
      <c r="H314" s="633"/>
      <c r="I314" s="633"/>
    </row>
    <row r="315" spans="3:9" ht="12.75">
      <c r="C315" s="633"/>
      <c r="D315" s="633"/>
      <c r="E315" s="633"/>
      <c r="F315" s="633"/>
      <c r="G315" s="633"/>
      <c r="H315" s="633"/>
      <c r="I315" s="633"/>
    </row>
    <row r="316" spans="3:9" ht="12.75">
      <c r="C316" s="633"/>
      <c r="D316" s="633"/>
      <c r="E316" s="633"/>
      <c r="F316" s="633"/>
      <c r="G316" s="633"/>
      <c r="H316" s="633"/>
      <c r="I316" s="633"/>
    </row>
    <row r="317" spans="3:9" ht="12.75">
      <c r="C317" s="633"/>
      <c r="D317" s="633"/>
      <c r="E317" s="633"/>
      <c r="F317" s="633"/>
      <c r="G317" s="633"/>
      <c r="H317" s="633"/>
      <c r="I317" s="633"/>
    </row>
    <row r="318" spans="3:9" ht="12.75">
      <c r="C318" s="633"/>
      <c r="D318" s="633"/>
      <c r="E318" s="633"/>
      <c r="F318" s="633"/>
      <c r="G318" s="633"/>
      <c r="H318" s="633"/>
      <c r="I318" s="633"/>
    </row>
    <row r="319" spans="3:9" ht="12.75">
      <c r="C319" s="633"/>
      <c r="D319" s="633"/>
      <c r="E319" s="633"/>
      <c r="F319" s="633"/>
      <c r="G319" s="633"/>
      <c r="H319" s="633"/>
      <c r="I319" s="633"/>
    </row>
    <row r="320" spans="3:9" ht="12.75">
      <c r="C320" s="633"/>
      <c r="D320" s="633"/>
      <c r="E320" s="633"/>
      <c r="F320" s="633"/>
      <c r="G320" s="633"/>
      <c r="H320" s="633"/>
      <c r="I320" s="633"/>
    </row>
    <row r="321" spans="3:9" ht="12.75">
      <c r="C321" s="633"/>
      <c r="D321" s="633"/>
      <c r="E321" s="633"/>
      <c r="F321" s="633"/>
      <c r="G321" s="633"/>
      <c r="H321" s="633"/>
      <c r="I321" s="633"/>
    </row>
    <row r="322" spans="3:9" ht="12.75">
      <c r="C322" s="633"/>
      <c r="D322" s="633"/>
      <c r="E322" s="633"/>
      <c r="F322" s="633"/>
      <c r="G322" s="633"/>
      <c r="H322" s="633"/>
      <c r="I322" s="633"/>
    </row>
    <row r="323" spans="3:9" ht="12.75">
      <c r="C323" s="633"/>
      <c r="D323" s="633"/>
      <c r="E323" s="633"/>
      <c r="F323" s="633"/>
      <c r="G323" s="633"/>
      <c r="H323" s="633"/>
      <c r="I323" s="633"/>
    </row>
    <row r="324" spans="3:9" ht="12.75">
      <c r="C324" s="633"/>
      <c r="D324" s="633"/>
      <c r="E324" s="633"/>
      <c r="F324" s="633"/>
      <c r="G324" s="633"/>
      <c r="H324" s="633"/>
      <c r="I324" s="633"/>
    </row>
    <row r="325" spans="3:9" ht="12.75">
      <c r="C325" s="633"/>
      <c r="D325" s="633"/>
      <c r="E325" s="633"/>
      <c r="F325" s="633"/>
      <c r="G325" s="633"/>
      <c r="H325" s="633"/>
      <c r="I325" s="633"/>
    </row>
    <row r="326" spans="3:9" ht="12.75">
      <c r="C326" s="633"/>
      <c r="D326" s="633"/>
      <c r="E326" s="633"/>
      <c r="F326" s="633"/>
      <c r="G326" s="633"/>
      <c r="H326" s="633"/>
      <c r="I326" s="633"/>
    </row>
    <row r="327" spans="3:9" ht="12.75">
      <c r="C327" s="633"/>
      <c r="D327" s="633"/>
      <c r="E327" s="633"/>
      <c r="F327" s="633"/>
      <c r="G327" s="633"/>
      <c r="H327" s="633"/>
      <c r="I327" s="633"/>
    </row>
    <row r="328" spans="3:9" ht="12.75">
      <c r="C328" s="633"/>
      <c r="D328" s="633"/>
      <c r="E328" s="633"/>
      <c r="F328" s="633"/>
      <c r="G328" s="633"/>
      <c r="H328" s="633"/>
      <c r="I328" s="633"/>
    </row>
    <row r="329" spans="3:9" ht="12.75">
      <c r="C329" s="633"/>
      <c r="D329" s="633"/>
      <c r="E329" s="633"/>
      <c r="F329" s="633"/>
      <c r="G329" s="633"/>
      <c r="H329" s="633"/>
      <c r="I329" s="633"/>
    </row>
    <row r="330" spans="3:9" ht="12.75">
      <c r="C330" s="633"/>
      <c r="D330" s="633"/>
      <c r="E330" s="633"/>
      <c r="F330" s="633"/>
      <c r="G330" s="633"/>
      <c r="H330" s="633"/>
      <c r="I330" s="633"/>
    </row>
    <row r="331" spans="3:9" ht="12.75">
      <c r="C331" s="633"/>
      <c r="D331" s="633"/>
      <c r="E331" s="633"/>
      <c r="F331" s="633"/>
      <c r="G331" s="633"/>
      <c r="H331" s="633"/>
      <c r="I331" s="633"/>
    </row>
    <row r="332" spans="3:9" ht="12.75">
      <c r="C332" s="633"/>
      <c r="D332" s="633"/>
      <c r="E332" s="633"/>
      <c r="F332" s="633"/>
      <c r="G332" s="633"/>
      <c r="H332" s="633"/>
      <c r="I332" s="633"/>
    </row>
    <row r="333" spans="3:9" ht="12.75">
      <c r="C333" s="633"/>
      <c r="D333" s="633"/>
      <c r="E333" s="633"/>
      <c r="F333" s="633"/>
      <c r="G333" s="633"/>
      <c r="H333" s="633"/>
      <c r="I333" s="633"/>
    </row>
    <row r="334" spans="3:9" ht="12.75">
      <c r="C334" s="633"/>
      <c r="D334" s="633"/>
      <c r="E334" s="633"/>
      <c r="F334" s="633"/>
      <c r="G334" s="633"/>
      <c r="H334" s="633"/>
      <c r="I334" s="633"/>
    </row>
    <row r="335" spans="3:9" ht="12.75">
      <c r="C335" s="633"/>
      <c r="D335" s="633"/>
      <c r="E335" s="633"/>
      <c r="F335" s="633"/>
      <c r="G335" s="633"/>
      <c r="H335" s="633"/>
      <c r="I335" s="633"/>
    </row>
    <row r="336" spans="3:9" ht="12.75">
      <c r="C336" s="633"/>
      <c r="D336" s="633"/>
      <c r="E336" s="633"/>
      <c r="F336" s="633"/>
      <c r="G336" s="633"/>
      <c r="H336" s="633"/>
      <c r="I336" s="633"/>
    </row>
    <row r="337" spans="3:9" ht="12.75">
      <c r="C337" s="633"/>
      <c r="D337" s="633"/>
      <c r="E337" s="633"/>
      <c r="F337" s="633"/>
      <c r="G337" s="633"/>
      <c r="H337" s="633"/>
      <c r="I337" s="633"/>
    </row>
    <row r="338" spans="3:9" ht="12.75">
      <c r="C338" s="633"/>
      <c r="D338" s="633"/>
      <c r="E338" s="633"/>
      <c r="F338" s="633"/>
      <c r="G338" s="633"/>
      <c r="H338" s="633"/>
      <c r="I338" s="633"/>
    </row>
    <row r="339" spans="3:9" ht="12.75">
      <c r="C339" s="633"/>
      <c r="D339" s="633"/>
      <c r="E339" s="633"/>
      <c r="F339" s="633"/>
      <c r="G339" s="633"/>
      <c r="H339" s="633"/>
      <c r="I339" s="633"/>
    </row>
    <row r="340" spans="3:9" ht="12.75">
      <c r="C340" s="633"/>
      <c r="D340" s="633"/>
      <c r="E340" s="633"/>
      <c r="F340" s="633"/>
      <c r="G340" s="633"/>
      <c r="H340" s="633"/>
      <c r="I340" s="633"/>
    </row>
    <row r="341" spans="3:9" ht="12.75">
      <c r="C341" s="633"/>
      <c r="D341" s="633"/>
      <c r="E341" s="633"/>
      <c r="F341" s="633"/>
      <c r="G341" s="633"/>
      <c r="H341" s="633"/>
      <c r="I341" s="633"/>
    </row>
    <row r="342" spans="3:9" ht="12.75">
      <c r="C342" s="633"/>
      <c r="D342" s="633"/>
      <c r="E342" s="633"/>
      <c r="F342" s="633"/>
      <c r="G342" s="633"/>
      <c r="H342" s="633"/>
      <c r="I342" s="633"/>
    </row>
    <row r="343" spans="3:9" ht="12.75">
      <c r="C343" s="633"/>
      <c r="D343" s="633"/>
      <c r="E343" s="633"/>
      <c r="F343" s="633"/>
      <c r="G343" s="633"/>
      <c r="H343" s="633"/>
      <c r="I343" s="633"/>
    </row>
    <row r="344" spans="3:9" ht="12.75">
      <c r="C344" s="633"/>
      <c r="D344" s="633"/>
      <c r="E344" s="633"/>
      <c r="F344" s="633"/>
      <c r="G344" s="633"/>
      <c r="H344" s="633"/>
      <c r="I344" s="633"/>
    </row>
    <row r="345" spans="3:9" ht="12.75">
      <c r="C345" s="633"/>
      <c r="D345" s="633"/>
      <c r="E345" s="633"/>
      <c r="F345" s="633"/>
      <c r="G345" s="633"/>
      <c r="H345" s="633"/>
      <c r="I345" s="633"/>
    </row>
    <row r="346" spans="3:9" ht="12.75">
      <c r="C346" s="633"/>
      <c r="D346" s="633"/>
      <c r="E346" s="633"/>
      <c r="F346" s="633"/>
      <c r="G346" s="633"/>
      <c r="H346" s="633"/>
      <c r="I346" s="633"/>
    </row>
    <row r="347" spans="3:9" ht="12.75">
      <c r="C347" s="633"/>
      <c r="D347" s="633"/>
      <c r="E347" s="633"/>
      <c r="F347" s="633"/>
      <c r="G347" s="633"/>
      <c r="H347" s="633"/>
      <c r="I347" s="633"/>
    </row>
    <row r="348" spans="3:9" ht="12.75">
      <c r="C348" s="633"/>
      <c r="D348" s="633"/>
      <c r="E348" s="633"/>
      <c r="F348" s="633"/>
      <c r="G348" s="633"/>
      <c r="H348" s="633"/>
      <c r="I348" s="633"/>
    </row>
    <row r="349" spans="3:9" ht="12.75">
      <c r="C349" s="633"/>
      <c r="D349" s="633"/>
      <c r="E349" s="633"/>
      <c r="F349" s="633"/>
      <c r="G349" s="633"/>
      <c r="H349" s="633"/>
      <c r="I349" s="633"/>
    </row>
    <row r="350" spans="3:9" ht="12.75">
      <c r="C350" s="633"/>
      <c r="D350" s="633"/>
      <c r="E350" s="633"/>
      <c r="F350" s="633"/>
      <c r="G350" s="633"/>
      <c r="H350" s="633"/>
      <c r="I350" s="633"/>
    </row>
    <row r="351" spans="3:9" ht="12.75">
      <c r="C351" s="633"/>
      <c r="D351" s="633"/>
      <c r="E351" s="633"/>
      <c r="F351" s="633"/>
      <c r="G351" s="633"/>
      <c r="H351" s="633"/>
      <c r="I351" s="633"/>
    </row>
    <row r="352" spans="3:9" ht="12.75">
      <c r="C352" s="633"/>
      <c r="D352" s="633"/>
      <c r="E352" s="633"/>
      <c r="F352" s="633"/>
      <c r="G352" s="633"/>
      <c r="H352" s="633"/>
      <c r="I352" s="633"/>
    </row>
    <row r="353" spans="3:9" ht="12.75">
      <c r="C353" s="633"/>
      <c r="D353" s="633"/>
      <c r="E353" s="633"/>
      <c r="F353" s="633"/>
      <c r="G353" s="633"/>
      <c r="H353" s="633"/>
      <c r="I353" s="633"/>
    </row>
    <row r="354" spans="3:9" ht="12.75">
      <c r="C354" s="633"/>
      <c r="D354" s="633"/>
      <c r="E354" s="633"/>
      <c r="F354" s="633"/>
      <c r="G354" s="633"/>
      <c r="H354" s="633"/>
      <c r="I354" s="633"/>
    </row>
    <row r="355" spans="3:9" ht="12.75">
      <c r="C355" s="633"/>
      <c r="D355" s="633"/>
      <c r="E355" s="633"/>
      <c r="F355" s="633"/>
      <c r="G355" s="633"/>
      <c r="H355" s="633"/>
      <c r="I355" s="633"/>
    </row>
    <row r="356" spans="3:9" ht="12.75">
      <c r="C356" s="633"/>
      <c r="D356" s="633"/>
      <c r="E356" s="633"/>
      <c r="F356" s="633"/>
      <c r="G356" s="633"/>
      <c r="H356" s="633"/>
      <c r="I356" s="633"/>
    </row>
    <row r="357" spans="3:9" ht="12.75">
      <c r="C357" s="633"/>
      <c r="D357" s="633"/>
      <c r="E357" s="633"/>
      <c r="F357" s="633"/>
      <c r="G357" s="633"/>
      <c r="H357" s="633"/>
      <c r="I357" s="633"/>
    </row>
    <row r="358" spans="3:9" ht="12.75">
      <c r="C358" s="633"/>
      <c r="D358" s="633"/>
      <c r="E358" s="633"/>
      <c r="F358" s="633"/>
      <c r="G358" s="633"/>
      <c r="H358" s="633"/>
      <c r="I358" s="633"/>
    </row>
    <row r="359" spans="3:9" ht="12.75">
      <c r="C359" s="633"/>
      <c r="D359" s="633"/>
      <c r="E359" s="633"/>
      <c r="F359" s="633"/>
      <c r="G359" s="633"/>
      <c r="H359" s="633"/>
      <c r="I359" s="633"/>
    </row>
    <row r="360" spans="3:9" ht="12.75">
      <c r="C360" s="633"/>
      <c r="D360" s="633"/>
      <c r="E360" s="633"/>
      <c r="F360" s="633"/>
      <c r="G360" s="633"/>
      <c r="H360" s="633"/>
      <c r="I360" s="633"/>
    </row>
    <row r="361" spans="3:9" ht="12.75">
      <c r="C361" s="633"/>
      <c r="D361" s="633"/>
      <c r="E361" s="633"/>
      <c r="F361" s="633"/>
      <c r="G361" s="633"/>
      <c r="H361" s="633"/>
      <c r="I361" s="633"/>
    </row>
    <row r="362" spans="3:9" ht="12.75">
      <c r="C362" s="633"/>
      <c r="D362" s="633"/>
      <c r="E362" s="633"/>
      <c r="F362" s="633"/>
      <c r="G362" s="633"/>
      <c r="H362" s="633"/>
      <c r="I362" s="633"/>
    </row>
    <row r="363" spans="3:9" ht="12.75">
      <c r="C363" s="633"/>
      <c r="D363" s="633"/>
      <c r="E363" s="633"/>
      <c r="F363" s="633"/>
      <c r="G363" s="633"/>
      <c r="H363" s="633"/>
      <c r="I363" s="633"/>
    </row>
    <row r="364" spans="3:9" ht="12.75">
      <c r="C364" s="633"/>
      <c r="D364" s="633"/>
      <c r="E364" s="633"/>
      <c r="F364" s="633"/>
      <c r="G364" s="633"/>
      <c r="H364" s="633"/>
      <c r="I364" s="633"/>
    </row>
    <row r="365" spans="3:9" ht="12.75">
      <c r="C365" s="633"/>
      <c r="D365" s="633"/>
      <c r="E365" s="633"/>
      <c r="F365" s="633"/>
      <c r="G365" s="633"/>
      <c r="H365" s="633"/>
      <c r="I365" s="633"/>
    </row>
    <row r="366" spans="3:9" ht="12.75">
      <c r="C366" s="633"/>
      <c r="D366" s="633"/>
      <c r="E366" s="633"/>
      <c r="F366" s="633"/>
      <c r="G366" s="633"/>
      <c r="H366" s="633"/>
      <c r="I366" s="633"/>
    </row>
    <row r="367" spans="3:9" ht="12.75">
      <c r="C367" s="633"/>
      <c r="D367" s="633"/>
      <c r="E367" s="633"/>
      <c r="F367" s="633"/>
      <c r="G367" s="633"/>
      <c r="H367" s="633"/>
      <c r="I367" s="633"/>
    </row>
    <row r="368" spans="3:9" ht="12.75">
      <c r="C368" s="633"/>
      <c r="D368" s="633"/>
      <c r="E368" s="633"/>
      <c r="F368" s="633"/>
      <c r="G368" s="633"/>
      <c r="H368" s="633"/>
      <c r="I368" s="633"/>
    </row>
    <row r="369" spans="3:9" ht="12.75">
      <c r="C369" s="633"/>
      <c r="D369" s="633"/>
      <c r="E369" s="633"/>
      <c r="F369" s="633"/>
      <c r="G369" s="633"/>
      <c r="H369" s="633"/>
      <c r="I369" s="633"/>
    </row>
    <row r="370" spans="3:9" ht="12.75">
      <c r="C370" s="633"/>
      <c r="D370" s="633"/>
      <c r="E370" s="633"/>
      <c r="F370" s="633"/>
      <c r="G370" s="633"/>
      <c r="H370" s="633"/>
      <c r="I370" s="633"/>
    </row>
    <row r="371" spans="3:9" ht="12.75">
      <c r="C371" s="633"/>
      <c r="D371" s="633"/>
      <c r="E371" s="633"/>
      <c r="F371" s="633"/>
      <c r="G371" s="633"/>
      <c r="H371" s="633"/>
      <c r="I371" s="633"/>
    </row>
    <row r="372" spans="3:9" ht="12.75">
      <c r="C372" s="633"/>
      <c r="D372" s="633"/>
      <c r="E372" s="633"/>
      <c r="F372" s="633"/>
      <c r="G372" s="633"/>
      <c r="H372" s="633"/>
      <c r="I372" s="633"/>
    </row>
    <row r="373" spans="3:9" ht="12.75">
      <c r="C373" s="633"/>
      <c r="D373" s="633"/>
      <c r="E373" s="633"/>
      <c r="F373" s="633"/>
      <c r="G373" s="633"/>
      <c r="H373" s="633"/>
      <c r="I373" s="633"/>
    </row>
    <row r="374" spans="3:9" ht="12.75">
      <c r="C374" s="633"/>
      <c r="D374" s="633"/>
      <c r="E374" s="633"/>
      <c r="F374" s="633"/>
      <c r="G374" s="633"/>
      <c r="H374" s="633"/>
      <c r="I374" s="633"/>
    </row>
    <row r="375" spans="3:9" ht="12.75">
      <c r="C375" s="633"/>
      <c r="D375" s="633"/>
      <c r="E375" s="633"/>
      <c r="F375" s="633"/>
      <c r="G375" s="633"/>
      <c r="H375" s="633"/>
      <c r="I375" s="633"/>
    </row>
    <row r="376" spans="3:9" ht="12.75">
      <c r="C376" s="633"/>
      <c r="D376" s="633"/>
      <c r="E376" s="633"/>
      <c r="F376" s="633"/>
      <c r="G376" s="633"/>
      <c r="H376" s="633"/>
      <c r="I376" s="633"/>
    </row>
    <row r="377" spans="3:9" ht="12.75">
      <c r="C377" s="633"/>
      <c r="D377" s="633"/>
      <c r="E377" s="633"/>
      <c r="F377" s="633"/>
      <c r="G377" s="633"/>
      <c r="H377" s="633"/>
      <c r="I377" s="633"/>
    </row>
    <row r="378" spans="3:9" ht="12.75">
      <c r="C378" s="633"/>
      <c r="D378" s="633"/>
      <c r="E378" s="633"/>
      <c r="F378" s="633"/>
      <c r="G378" s="633"/>
      <c r="H378" s="633"/>
      <c r="I378" s="633"/>
    </row>
    <row r="379" spans="3:9" ht="12.75">
      <c r="C379" s="633"/>
      <c r="D379" s="633"/>
      <c r="E379" s="633"/>
      <c r="F379" s="633"/>
      <c r="G379" s="633"/>
      <c r="H379" s="633"/>
      <c r="I379" s="633"/>
    </row>
    <row r="380" spans="3:9" ht="12.75">
      <c r="C380" s="633"/>
      <c r="D380" s="633"/>
      <c r="E380" s="633"/>
      <c r="F380" s="633"/>
      <c r="G380" s="633"/>
      <c r="H380" s="633"/>
      <c r="I380" s="633"/>
    </row>
    <row r="381" spans="3:9" ht="12.75">
      <c r="C381" s="633"/>
      <c r="D381" s="633"/>
      <c r="E381" s="633"/>
      <c r="F381" s="633"/>
      <c r="G381" s="633"/>
      <c r="H381" s="633"/>
      <c r="I381" s="633"/>
    </row>
    <row r="382" spans="3:9" ht="12.75">
      <c r="C382" s="633"/>
      <c r="D382" s="633"/>
      <c r="E382" s="633"/>
      <c r="F382" s="633"/>
      <c r="G382" s="633"/>
      <c r="H382" s="633"/>
      <c r="I382" s="633"/>
    </row>
    <row r="383" spans="3:9" ht="12.75">
      <c r="C383" s="633"/>
      <c r="D383" s="633"/>
      <c r="E383" s="633"/>
      <c r="F383" s="633"/>
      <c r="G383" s="633"/>
      <c r="H383" s="633"/>
      <c r="I383" s="633"/>
    </row>
    <row r="384" spans="3:9" ht="12.75">
      <c r="C384" s="633"/>
      <c r="D384" s="633"/>
      <c r="E384" s="633"/>
      <c r="F384" s="633"/>
      <c r="G384" s="633"/>
      <c r="H384" s="633"/>
      <c r="I384" s="633"/>
    </row>
    <row r="385" spans="3:9" ht="12.75">
      <c r="C385" s="633"/>
      <c r="D385" s="633"/>
      <c r="E385" s="633"/>
      <c r="F385" s="633"/>
      <c r="G385" s="633"/>
      <c r="H385" s="633"/>
      <c r="I385" s="633"/>
    </row>
    <row r="386" spans="3:9" ht="12.75">
      <c r="C386" s="633"/>
      <c r="D386" s="633"/>
      <c r="E386" s="633"/>
      <c r="F386" s="633"/>
      <c r="G386" s="633"/>
      <c r="H386" s="633"/>
      <c r="I386" s="633"/>
    </row>
    <row r="387" spans="3:9" ht="12.75">
      <c r="C387" s="633"/>
      <c r="D387" s="633"/>
      <c r="E387" s="633"/>
      <c r="F387" s="633"/>
      <c r="G387" s="633"/>
      <c r="H387" s="633"/>
      <c r="I387" s="633"/>
    </row>
    <row r="388" spans="3:9" ht="12.75">
      <c r="C388" s="633"/>
      <c r="D388" s="633"/>
      <c r="E388" s="633"/>
      <c r="F388" s="633"/>
      <c r="G388" s="633"/>
      <c r="H388" s="633"/>
      <c r="I388" s="633"/>
    </row>
    <row r="389" spans="3:9" ht="12.75">
      <c r="C389" s="633"/>
      <c r="D389" s="633"/>
      <c r="E389" s="633"/>
      <c r="F389" s="633"/>
      <c r="G389" s="633"/>
      <c r="H389" s="633"/>
      <c r="I389" s="633"/>
    </row>
    <row r="390" spans="3:9" ht="12.75">
      <c r="C390" s="633"/>
      <c r="D390" s="633"/>
      <c r="E390" s="633"/>
      <c r="F390" s="633"/>
      <c r="G390" s="633"/>
      <c r="H390" s="633"/>
      <c r="I390" s="633"/>
    </row>
    <row r="391" spans="3:9" ht="12.75">
      <c r="C391" s="633"/>
      <c r="D391" s="633"/>
      <c r="E391" s="633"/>
      <c r="F391" s="633"/>
      <c r="G391" s="633"/>
      <c r="H391" s="633"/>
      <c r="I391" s="633"/>
    </row>
    <row r="392" spans="3:9" ht="12.75">
      <c r="C392" s="633"/>
      <c r="D392" s="633"/>
      <c r="E392" s="633"/>
      <c r="F392" s="633"/>
      <c r="G392" s="633"/>
      <c r="H392" s="633"/>
      <c r="I392" s="633"/>
    </row>
    <row r="393" spans="3:9" ht="12.75">
      <c r="C393" s="633"/>
      <c r="D393" s="633"/>
      <c r="E393" s="633"/>
      <c r="F393" s="633"/>
      <c r="G393" s="633"/>
      <c r="H393" s="633"/>
      <c r="I393" s="633"/>
    </row>
    <row r="394" spans="3:9" ht="12.75">
      <c r="C394" s="633"/>
      <c r="D394" s="633"/>
      <c r="E394" s="633"/>
      <c r="F394" s="633"/>
      <c r="G394" s="633"/>
      <c r="H394" s="633"/>
      <c r="I394" s="633"/>
    </row>
    <row r="395" spans="3:9" ht="12.75">
      <c r="C395" s="633"/>
      <c r="D395" s="633"/>
      <c r="E395" s="633"/>
      <c r="F395" s="633"/>
      <c r="G395" s="633"/>
      <c r="H395" s="633"/>
      <c r="I395" s="633"/>
    </row>
    <row r="396" spans="3:9" ht="12.75">
      <c r="C396" s="633"/>
      <c r="D396" s="633"/>
      <c r="E396" s="633"/>
      <c r="F396" s="633"/>
      <c r="G396" s="633"/>
      <c r="H396" s="633"/>
      <c r="I396" s="633"/>
    </row>
    <row r="397" spans="3:9" ht="12.75">
      <c r="C397" s="633"/>
      <c r="D397" s="633"/>
      <c r="E397" s="633"/>
      <c r="F397" s="633"/>
      <c r="G397" s="633"/>
      <c r="H397" s="633"/>
      <c r="I397" s="633"/>
    </row>
    <row r="398" spans="3:9" ht="12.75">
      <c r="C398" s="633"/>
      <c r="D398" s="633"/>
      <c r="E398" s="633"/>
      <c r="F398" s="633"/>
      <c r="G398" s="633"/>
      <c r="H398" s="633"/>
      <c r="I398" s="633"/>
    </row>
    <row r="399" spans="3:9" ht="12.75">
      <c r="C399" s="633"/>
      <c r="D399" s="633"/>
      <c r="E399" s="633"/>
      <c r="F399" s="633"/>
      <c r="G399" s="633"/>
      <c r="H399" s="633"/>
      <c r="I399" s="633"/>
    </row>
    <row r="400" spans="3:9" ht="12.75">
      <c r="C400" s="633"/>
      <c r="D400" s="633"/>
      <c r="E400" s="633"/>
      <c r="F400" s="633"/>
      <c r="G400" s="633"/>
      <c r="H400" s="633"/>
      <c r="I400" s="633"/>
    </row>
    <row r="401" spans="3:9" ht="12.75">
      <c r="C401" s="633"/>
      <c r="D401" s="633"/>
      <c r="E401" s="633"/>
      <c r="F401" s="633"/>
      <c r="G401" s="633"/>
      <c r="H401" s="633"/>
      <c r="I401" s="633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0" r:id="rId1"/>
  <headerFooter alignWithMargins="0">
    <oddHeader>&amp;R14. melléklet a ……/2024.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60"/>
  <sheetViews>
    <sheetView tabSelected="1" view="pageBreakPreview" zoomScale="90" zoomScaleNormal="90" zoomScaleSheetLayoutView="90" workbookViewId="0" topLeftCell="C1">
      <selection activeCell="G1" sqref="G1"/>
    </sheetView>
  </sheetViews>
  <sheetFormatPr defaultColWidth="9.00390625" defaultRowHeight="12.75"/>
  <cols>
    <col min="1" max="1" width="13.875" style="40" customWidth="1"/>
    <col min="2" max="2" width="58.875" style="41" customWidth="1"/>
    <col min="3" max="3" width="14.875" style="173" customWidth="1"/>
    <col min="4" max="8" width="12.875" style="173" customWidth="1"/>
    <col min="9" max="9" width="13.875" style="173" customWidth="1"/>
    <col min="10" max="16384" width="9.375" style="41" customWidth="1"/>
  </cols>
  <sheetData>
    <row r="1" spans="1:9" s="27" customFormat="1" ht="21" customHeight="1" thickBot="1">
      <c r="A1" s="26"/>
      <c r="B1" s="28"/>
      <c r="C1" s="171"/>
      <c r="D1" s="171"/>
      <c r="E1" s="171"/>
      <c r="F1" s="171"/>
      <c r="G1" s="171"/>
      <c r="H1" s="171"/>
      <c r="I1" s="171"/>
    </row>
    <row r="2" spans="1:9" s="96" customFormat="1" ht="38.25" customHeight="1">
      <c r="A2" s="72" t="s">
        <v>120</v>
      </c>
      <c r="B2" s="163" t="s">
        <v>419</v>
      </c>
      <c r="C2" s="326"/>
      <c r="D2" s="326"/>
      <c r="E2" s="326"/>
      <c r="F2" s="326"/>
      <c r="G2" s="326"/>
      <c r="H2" s="326"/>
      <c r="I2" s="326" t="s">
        <v>42</v>
      </c>
    </row>
    <row r="3" spans="1:9" s="96" customFormat="1" ht="24.75" thickBot="1">
      <c r="A3" s="92" t="s">
        <v>119</v>
      </c>
      <c r="B3" s="62" t="s">
        <v>292</v>
      </c>
      <c r="C3" s="327"/>
      <c r="D3" s="802"/>
      <c r="E3" s="802"/>
      <c r="F3" s="802"/>
      <c r="G3" s="802"/>
      <c r="H3" s="802"/>
      <c r="I3" s="327"/>
    </row>
    <row r="4" spans="1:9" s="97" customFormat="1" ht="15.75" customHeight="1" thickBot="1">
      <c r="A4" s="29"/>
      <c r="B4" s="29"/>
      <c r="C4" s="390"/>
      <c r="D4" s="803"/>
      <c r="E4" s="803"/>
      <c r="F4" s="803"/>
      <c r="G4" s="803"/>
      <c r="H4" s="803"/>
      <c r="I4" s="390" t="s">
        <v>506</v>
      </c>
    </row>
    <row r="5" spans="1:9" ht="39.75" customHeight="1" thickBot="1">
      <c r="A5" s="73" t="s">
        <v>121</v>
      </c>
      <c r="B5" s="30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98" customFormat="1" ht="15.75" customHeight="1" thickBot="1">
      <c r="A7" s="31"/>
      <c r="B7" s="32" t="s">
        <v>38</v>
      </c>
      <c r="C7" s="303"/>
      <c r="D7" s="303"/>
      <c r="E7" s="303"/>
      <c r="F7" s="303"/>
      <c r="G7" s="303"/>
      <c r="H7" s="303"/>
      <c r="I7" s="303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11414200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11414200</v>
      </c>
    </row>
    <row r="9" spans="1:9" s="63" customFormat="1" ht="12" customHeight="1">
      <c r="A9" s="93" t="s">
        <v>60</v>
      </c>
      <c r="B9" s="230" t="s">
        <v>167</v>
      </c>
      <c r="C9" s="231"/>
      <c r="D9" s="231"/>
      <c r="E9" s="231"/>
      <c r="F9" s="231"/>
      <c r="G9" s="231"/>
      <c r="H9" s="231"/>
      <c r="I9" s="231"/>
    </row>
    <row r="10" spans="1:9" s="63" customFormat="1" ht="12" customHeight="1">
      <c r="A10" s="94" t="s">
        <v>61</v>
      </c>
      <c r="B10" s="150" t="s">
        <v>168</v>
      </c>
      <c r="C10" s="224"/>
      <c r="D10" s="224"/>
      <c r="E10" s="224"/>
      <c r="F10" s="224"/>
      <c r="G10" s="224"/>
      <c r="H10" s="224"/>
      <c r="I10" s="224"/>
    </row>
    <row r="11" spans="1:9" s="63" customFormat="1" ht="12" customHeight="1">
      <c r="A11" s="94" t="s">
        <v>62</v>
      </c>
      <c r="B11" s="150" t="s">
        <v>169</v>
      </c>
      <c r="C11" s="232"/>
      <c r="D11" s="232"/>
      <c r="E11" s="232"/>
      <c r="F11" s="232"/>
      <c r="G11" s="232"/>
      <c r="H11" s="232"/>
      <c r="I11" s="232"/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77" t="s">
        <v>171</v>
      </c>
      <c r="C13" s="286">
        <v>9625600</v>
      </c>
      <c r="D13" s="286"/>
      <c r="E13" s="286"/>
      <c r="F13" s="286"/>
      <c r="G13" s="286"/>
      <c r="H13" s="286"/>
      <c r="I13" s="286">
        <v>9625600</v>
      </c>
    </row>
    <row r="14" spans="1:9" s="63" customFormat="1" ht="12" customHeight="1">
      <c r="A14" s="94" t="s">
        <v>64</v>
      </c>
      <c r="B14" s="150" t="s">
        <v>293</v>
      </c>
      <c r="C14" s="286">
        <v>1788600</v>
      </c>
      <c r="D14" s="286"/>
      <c r="E14" s="286"/>
      <c r="F14" s="286"/>
      <c r="G14" s="286"/>
      <c r="H14" s="286"/>
      <c r="I14" s="286">
        <v>1788600</v>
      </c>
    </row>
    <row r="15" spans="1:9" s="63" customFormat="1" ht="12" customHeight="1">
      <c r="A15" s="94" t="s">
        <v>65</v>
      </c>
      <c r="B15" s="152" t="s">
        <v>294</v>
      </c>
      <c r="C15" s="187"/>
      <c r="D15" s="187"/>
      <c r="E15" s="187"/>
      <c r="F15" s="187"/>
      <c r="G15" s="187"/>
      <c r="H15" s="187"/>
      <c r="I15" s="187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225"/>
      <c r="D19" s="225"/>
      <c r="E19" s="225"/>
      <c r="F19" s="225"/>
      <c r="G19" s="225"/>
      <c r="H19" s="225"/>
      <c r="I19" s="225"/>
    </row>
    <row r="20" spans="1:9" s="63" customFormat="1" ht="12" customHeight="1" thickBot="1">
      <c r="A20" s="23" t="s">
        <v>5</v>
      </c>
      <c r="B20" s="216" t="s">
        <v>295</v>
      </c>
      <c r="C20" s="43"/>
      <c r="D20" s="43"/>
      <c r="E20" s="43"/>
      <c r="F20" s="43"/>
      <c r="G20" s="43"/>
      <c r="H20" s="43"/>
      <c r="I20" s="43"/>
    </row>
    <row r="21" spans="1:9" s="99" customFormat="1" ht="12" customHeight="1">
      <c r="A21" s="94" t="s">
        <v>66</v>
      </c>
      <c r="B21" s="151" t="s">
        <v>149</v>
      </c>
      <c r="C21" s="233"/>
      <c r="D21" s="233"/>
      <c r="E21" s="233"/>
      <c r="F21" s="233"/>
      <c r="G21" s="233"/>
      <c r="H21" s="233"/>
      <c r="I21" s="233"/>
    </row>
    <row r="22" spans="1:9" s="99" customFormat="1" ht="12" customHeight="1">
      <c r="A22" s="94" t="s">
        <v>67</v>
      </c>
      <c r="B22" s="150" t="s">
        <v>296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297</v>
      </c>
      <c r="C23" s="224"/>
      <c r="D23" s="224"/>
      <c r="E23" s="224"/>
      <c r="F23" s="224"/>
      <c r="G23" s="224"/>
      <c r="H23" s="224"/>
      <c r="I23" s="224"/>
    </row>
    <row r="24" spans="1:9" s="99" customFormat="1" ht="12" customHeight="1" thickBot="1">
      <c r="A24" s="94" t="s">
        <v>69</v>
      </c>
      <c r="B24" s="150" t="s">
        <v>395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23"/>
      <c r="D25" s="223"/>
      <c r="E25" s="223"/>
      <c r="F25" s="223"/>
      <c r="G25" s="223"/>
      <c r="H25" s="223"/>
      <c r="I25" s="223"/>
    </row>
    <row r="26" spans="1:9" s="99" customFormat="1" ht="12" customHeight="1" thickBot="1">
      <c r="A26" s="24" t="s">
        <v>7</v>
      </c>
      <c r="B26" s="196" t="s">
        <v>298</v>
      </c>
      <c r="C26" s="43"/>
      <c r="D26" s="43"/>
      <c r="E26" s="43"/>
      <c r="F26" s="43"/>
      <c r="G26" s="43"/>
      <c r="H26" s="43"/>
      <c r="I26" s="43"/>
    </row>
    <row r="27" spans="1:9" s="99" customFormat="1" ht="12" customHeight="1">
      <c r="A27" s="95" t="s">
        <v>158</v>
      </c>
      <c r="B27" s="217" t="s">
        <v>296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8" t="s">
        <v>299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 thickBot="1">
      <c r="A29" s="94" t="s">
        <v>160</v>
      </c>
      <c r="B29" s="219" t="s">
        <v>396</v>
      </c>
      <c r="C29" s="225"/>
      <c r="D29" s="225"/>
      <c r="E29" s="225"/>
      <c r="F29" s="225"/>
      <c r="G29" s="225"/>
      <c r="H29" s="225"/>
      <c r="I29" s="225"/>
    </row>
    <row r="30" spans="1:9" s="99" customFormat="1" ht="12" customHeight="1" thickBot="1">
      <c r="A30" s="24" t="s">
        <v>8</v>
      </c>
      <c r="B30" s="196" t="s">
        <v>300</v>
      </c>
      <c r="C30" s="43"/>
      <c r="D30" s="43"/>
      <c r="E30" s="43"/>
      <c r="F30" s="43"/>
      <c r="G30" s="43"/>
      <c r="H30" s="43"/>
      <c r="I30" s="43"/>
    </row>
    <row r="31" spans="1:9" s="99" customFormat="1" ht="12" customHeight="1">
      <c r="A31" s="95" t="s">
        <v>53</v>
      </c>
      <c r="B31" s="217" t="s">
        <v>181</v>
      </c>
      <c r="C31" s="233"/>
      <c r="D31" s="233"/>
      <c r="E31" s="233"/>
      <c r="F31" s="233"/>
      <c r="G31" s="233"/>
      <c r="H31" s="233"/>
      <c r="I31" s="233"/>
    </row>
    <row r="32" spans="1:9" s="99" customFormat="1" ht="12" customHeight="1">
      <c r="A32" s="95" t="s">
        <v>54</v>
      </c>
      <c r="B32" s="218" t="s">
        <v>182</v>
      </c>
      <c r="C32" s="224"/>
      <c r="D32" s="224"/>
      <c r="E32" s="224"/>
      <c r="F32" s="224"/>
      <c r="G32" s="224"/>
      <c r="H32" s="224"/>
      <c r="I32" s="224"/>
    </row>
    <row r="33" spans="1:9" s="99" customFormat="1" ht="12" customHeight="1" thickBot="1">
      <c r="A33" s="94" t="s">
        <v>55</v>
      </c>
      <c r="B33" s="219" t="s">
        <v>183</v>
      </c>
      <c r="C33" s="225"/>
      <c r="D33" s="225"/>
      <c r="E33" s="225"/>
      <c r="F33" s="225"/>
      <c r="G33" s="225"/>
      <c r="H33" s="225"/>
      <c r="I33" s="225"/>
    </row>
    <row r="34" spans="1:9" s="63" customFormat="1" ht="12" customHeight="1" thickBot="1">
      <c r="A34" s="24" t="s">
        <v>9</v>
      </c>
      <c r="B34" s="196" t="s">
        <v>269</v>
      </c>
      <c r="C34" s="223"/>
      <c r="D34" s="223"/>
      <c r="E34" s="223"/>
      <c r="F34" s="223"/>
      <c r="G34" s="223"/>
      <c r="H34" s="223"/>
      <c r="I34" s="223"/>
    </row>
    <row r="35" spans="1:9" s="63" customFormat="1" ht="12" customHeight="1" thickBot="1">
      <c r="A35" s="24" t="s">
        <v>10</v>
      </c>
      <c r="B35" s="196" t="s">
        <v>301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3" t="s">
        <v>11</v>
      </c>
      <c r="B36" s="196" t="s">
        <v>397</v>
      </c>
      <c r="C36" s="46">
        <f aca="true" t="shared" si="1" ref="C36:I36">+C8+C20+C25+C26+C30+C34+C35</f>
        <v>11414200</v>
      </c>
      <c r="D36" s="46">
        <f t="shared" si="1"/>
        <v>0</v>
      </c>
      <c r="E36" s="46">
        <f t="shared" si="1"/>
        <v>0</v>
      </c>
      <c r="F36" s="46">
        <f t="shared" si="1"/>
        <v>0</v>
      </c>
      <c r="G36" s="46">
        <f t="shared" si="1"/>
        <v>0</v>
      </c>
      <c r="H36" s="46">
        <f>+H8+H20+H25+H26+H30+H34+H35</f>
        <v>0</v>
      </c>
      <c r="I36" s="46">
        <f t="shared" si="1"/>
        <v>11414200</v>
      </c>
    </row>
    <row r="37" spans="1:9" s="63" customFormat="1" ht="12" customHeight="1" thickBot="1">
      <c r="A37" s="33" t="s">
        <v>12</v>
      </c>
      <c r="B37" s="196" t="s">
        <v>303</v>
      </c>
      <c r="C37" s="46">
        <f aca="true" t="shared" si="2" ref="C37:I37">+C38+C39+C40</f>
        <v>524794109</v>
      </c>
      <c r="D37" s="46">
        <f t="shared" si="2"/>
        <v>2723760</v>
      </c>
      <c r="E37" s="46">
        <f t="shared" si="2"/>
        <v>0</v>
      </c>
      <c r="F37" s="46">
        <f t="shared" si="2"/>
        <v>53468396</v>
      </c>
      <c r="G37" s="46">
        <f t="shared" si="2"/>
        <v>0</v>
      </c>
      <c r="H37" s="46">
        <f>+H38+H39+H40</f>
        <v>5887279</v>
      </c>
      <c r="I37" s="46">
        <f t="shared" si="2"/>
        <v>586873544</v>
      </c>
    </row>
    <row r="38" spans="1:9" s="63" customFormat="1" ht="12" customHeight="1">
      <c r="A38" s="95" t="s">
        <v>304</v>
      </c>
      <c r="B38" s="217" t="s">
        <v>132</v>
      </c>
      <c r="C38" s="233"/>
      <c r="D38" s="233">
        <v>2723760</v>
      </c>
      <c r="E38" s="233"/>
      <c r="F38" s="233"/>
      <c r="G38" s="233"/>
      <c r="H38" s="233"/>
      <c r="I38" s="233">
        <f>SUM(C38:F38)</f>
        <v>2723760</v>
      </c>
    </row>
    <row r="39" spans="1:9" s="63" customFormat="1" ht="12" customHeight="1">
      <c r="A39" s="95" t="s">
        <v>305</v>
      </c>
      <c r="B39" s="218" t="s">
        <v>528</v>
      </c>
      <c r="C39" s="350">
        <v>364869460</v>
      </c>
      <c r="D39" s="350"/>
      <c r="E39" s="350"/>
      <c r="F39" s="350">
        <v>53468396</v>
      </c>
      <c r="G39" s="350"/>
      <c r="H39" s="350">
        <v>5887279</v>
      </c>
      <c r="I39" s="233">
        <f>SUM(C39:H39)</f>
        <v>424225135</v>
      </c>
    </row>
    <row r="40" spans="1:9" s="99" customFormat="1" ht="12" customHeight="1" thickBot="1">
      <c r="A40" s="94" t="s">
        <v>306</v>
      </c>
      <c r="B40" s="219" t="s">
        <v>307</v>
      </c>
      <c r="C40" s="436">
        <v>159924649</v>
      </c>
      <c r="D40" s="436"/>
      <c r="E40" s="436"/>
      <c r="F40" s="436"/>
      <c r="G40" s="436"/>
      <c r="H40" s="436"/>
      <c r="I40" s="233">
        <f>SUM(C40:F40)</f>
        <v>159924649</v>
      </c>
    </row>
    <row r="41" spans="1:9" s="99" customFormat="1" ht="15" customHeight="1" thickBot="1">
      <c r="A41" s="33" t="s">
        <v>13</v>
      </c>
      <c r="B41" s="222" t="s">
        <v>308</v>
      </c>
      <c r="C41" s="43">
        <f aca="true" t="shared" si="3" ref="C41:I41">+C36+C37</f>
        <v>536208309</v>
      </c>
      <c r="D41" s="43">
        <f t="shared" si="3"/>
        <v>2723760</v>
      </c>
      <c r="E41" s="43">
        <f t="shared" si="3"/>
        <v>0</v>
      </c>
      <c r="F41" s="43">
        <f t="shared" si="3"/>
        <v>53468396</v>
      </c>
      <c r="G41" s="43">
        <f t="shared" si="3"/>
        <v>0</v>
      </c>
      <c r="H41" s="43">
        <f>+H36+H37</f>
        <v>5887279</v>
      </c>
      <c r="I41" s="43">
        <f t="shared" si="3"/>
        <v>598287744</v>
      </c>
    </row>
    <row r="42" spans="1:9" s="99" customFormat="1" ht="15" customHeight="1">
      <c r="A42" s="34"/>
      <c r="B42" s="35"/>
      <c r="C42" s="169"/>
      <c r="D42" s="169"/>
      <c r="E42" s="169"/>
      <c r="F42" s="169"/>
      <c r="G42" s="169"/>
      <c r="H42" s="169"/>
      <c r="I42" s="169"/>
    </row>
    <row r="43" spans="1:9" ht="13.5" thickBot="1">
      <c r="A43" s="36"/>
      <c r="B43" s="37"/>
      <c r="C43" s="172"/>
      <c r="D43" s="172"/>
      <c r="E43" s="172"/>
      <c r="F43" s="172"/>
      <c r="G43" s="172"/>
      <c r="H43" s="172"/>
      <c r="I43" s="172"/>
    </row>
    <row r="44" spans="1:9" s="98" customFormat="1" ht="39.75" customHeight="1" thickBot="1">
      <c r="A44" s="38"/>
      <c r="B44" s="39" t="s">
        <v>39</v>
      </c>
      <c r="C44" s="394" t="s">
        <v>597</v>
      </c>
      <c r="D44" s="394" t="s">
        <v>699</v>
      </c>
      <c r="E44" s="394" t="s">
        <v>701</v>
      </c>
      <c r="F44" s="394" t="s">
        <v>708</v>
      </c>
      <c r="G44" s="394" t="s">
        <v>709</v>
      </c>
      <c r="H44" s="394" t="s">
        <v>712</v>
      </c>
      <c r="I44" s="394" t="s">
        <v>700</v>
      </c>
    </row>
    <row r="45" spans="1:9" s="100" customFormat="1" ht="19.5" customHeight="1" thickBot="1">
      <c r="A45" s="24" t="s">
        <v>4</v>
      </c>
      <c r="B45" s="196" t="s">
        <v>309</v>
      </c>
      <c r="C45" s="46">
        <f aca="true" t="shared" si="4" ref="C45:I45">SUM(C46:C50)</f>
        <v>535208309</v>
      </c>
      <c r="D45" s="46">
        <f t="shared" si="4"/>
        <v>2723760</v>
      </c>
      <c r="E45" s="46">
        <f t="shared" si="4"/>
        <v>0</v>
      </c>
      <c r="F45" s="46">
        <f t="shared" si="4"/>
        <v>53468396</v>
      </c>
      <c r="G45" s="46">
        <f t="shared" si="4"/>
        <v>-783706</v>
      </c>
      <c r="H45" s="46">
        <f>SUM(H46:H50)</f>
        <v>5887279</v>
      </c>
      <c r="I45" s="46">
        <f t="shared" si="4"/>
        <v>596504038</v>
      </c>
    </row>
    <row r="46" spans="1:9" ht="12" customHeight="1">
      <c r="A46" s="94" t="s">
        <v>60</v>
      </c>
      <c r="B46" s="151" t="s">
        <v>34</v>
      </c>
      <c r="C46" s="815">
        <v>298912917</v>
      </c>
      <c r="D46" s="437"/>
      <c r="E46" s="437"/>
      <c r="F46" s="815">
        <v>34535600</v>
      </c>
      <c r="G46" s="815"/>
      <c r="H46" s="815"/>
      <c r="I46" s="233">
        <f>SUM(C46:F46)</f>
        <v>333448517</v>
      </c>
    </row>
    <row r="47" spans="1:9" ht="12" customHeight="1">
      <c r="A47" s="94" t="s">
        <v>61</v>
      </c>
      <c r="B47" s="150" t="s">
        <v>106</v>
      </c>
      <c r="C47" s="816">
        <v>43835692</v>
      </c>
      <c r="D47" s="438"/>
      <c r="E47" s="438"/>
      <c r="F47" s="845">
        <v>6232796</v>
      </c>
      <c r="G47" s="845"/>
      <c r="H47" s="845"/>
      <c r="I47" s="233">
        <f>SUM(C47:F47)</f>
        <v>50068488</v>
      </c>
    </row>
    <row r="48" spans="1:9" ht="12" customHeight="1">
      <c r="A48" s="94" t="s">
        <v>62</v>
      </c>
      <c r="B48" s="150" t="s">
        <v>81</v>
      </c>
      <c r="C48" s="440">
        <v>192459700</v>
      </c>
      <c r="D48" s="233">
        <v>2723760</v>
      </c>
      <c r="E48" s="233"/>
      <c r="F48" s="233">
        <v>12700000</v>
      </c>
      <c r="G48" s="233">
        <v>-783706</v>
      </c>
      <c r="H48" s="233">
        <v>5887279</v>
      </c>
      <c r="I48" s="233">
        <f>SUM(C48:H48)</f>
        <v>212987033</v>
      </c>
    </row>
    <row r="49" spans="1:9" ht="12" customHeight="1">
      <c r="A49" s="94" t="s">
        <v>63</v>
      </c>
      <c r="B49" s="150" t="s">
        <v>107</v>
      </c>
      <c r="C49" s="224"/>
      <c r="D49" s="224"/>
      <c r="E49" s="224"/>
      <c r="F49" s="224"/>
      <c r="G49" s="224"/>
      <c r="H49" s="224"/>
      <c r="I49" s="224"/>
    </row>
    <row r="50" spans="1:9" ht="12" customHeight="1" thickBot="1">
      <c r="A50" s="94" t="s">
        <v>82</v>
      </c>
      <c r="B50" s="150" t="s">
        <v>108</v>
      </c>
      <c r="C50" s="225"/>
      <c r="D50" s="225"/>
      <c r="E50" s="225"/>
      <c r="F50" s="225"/>
      <c r="G50" s="225"/>
      <c r="H50" s="225"/>
      <c r="I50" s="225"/>
    </row>
    <row r="51" spans="1:9" ht="12" customHeight="1" thickBot="1">
      <c r="A51" s="24" t="s">
        <v>5</v>
      </c>
      <c r="B51" s="196" t="s">
        <v>310</v>
      </c>
      <c r="C51" s="46">
        <f aca="true" t="shared" si="5" ref="C51:I51">SUM(C52:C54)</f>
        <v>1000000</v>
      </c>
      <c r="D51" s="46">
        <f t="shared" si="5"/>
        <v>0</v>
      </c>
      <c r="E51" s="46">
        <f t="shared" si="5"/>
        <v>0</v>
      </c>
      <c r="F51" s="46">
        <f t="shared" si="5"/>
        <v>0</v>
      </c>
      <c r="G51" s="46">
        <f t="shared" si="5"/>
        <v>783706</v>
      </c>
      <c r="H51" s="46">
        <f>SUM(H52:H54)</f>
        <v>0</v>
      </c>
      <c r="I51" s="46">
        <f t="shared" si="5"/>
        <v>1783706</v>
      </c>
    </row>
    <row r="52" spans="1:9" s="100" customFormat="1" ht="12" customHeight="1">
      <c r="A52" s="94" t="s">
        <v>66</v>
      </c>
      <c r="B52" s="151" t="s">
        <v>125</v>
      </c>
      <c r="C52" s="323">
        <v>1000000</v>
      </c>
      <c r="D52" s="323"/>
      <c r="E52" s="323"/>
      <c r="F52" s="323"/>
      <c r="G52" s="323">
        <v>783706</v>
      </c>
      <c r="H52" s="323"/>
      <c r="I52" s="233">
        <f>SUM(C52:G52)</f>
        <v>1783706</v>
      </c>
    </row>
    <row r="53" spans="1:9" ht="12" customHeight="1">
      <c r="A53" s="94" t="s">
        <v>67</v>
      </c>
      <c r="B53" s="150" t="s">
        <v>110</v>
      </c>
      <c r="C53" s="224"/>
      <c r="D53" s="224"/>
      <c r="E53" s="224"/>
      <c r="F53" s="224"/>
      <c r="G53" s="224"/>
      <c r="H53" s="224"/>
      <c r="I53" s="224"/>
    </row>
    <row r="54" spans="1:9" ht="12" customHeight="1">
      <c r="A54" s="94" t="s">
        <v>68</v>
      </c>
      <c r="B54" s="150" t="s">
        <v>40</v>
      </c>
      <c r="C54" s="224"/>
      <c r="D54" s="224"/>
      <c r="E54" s="224"/>
      <c r="F54" s="224"/>
      <c r="G54" s="224"/>
      <c r="H54" s="224"/>
      <c r="I54" s="224"/>
    </row>
    <row r="55" spans="1:9" ht="12" customHeight="1" thickBot="1">
      <c r="A55" s="94" t="s">
        <v>69</v>
      </c>
      <c r="B55" s="150" t="s">
        <v>714</v>
      </c>
      <c r="C55" s="225"/>
      <c r="D55" s="225"/>
      <c r="E55" s="225"/>
      <c r="F55" s="225"/>
      <c r="G55" s="225"/>
      <c r="H55" s="225"/>
      <c r="I55" s="225"/>
    </row>
    <row r="56" spans="1:9" ht="15" customHeight="1" thickBot="1">
      <c r="A56" s="24" t="s">
        <v>6</v>
      </c>
      <c r="B56" s="196" t="s">
        <v>1</v>
      </c>
      <c r="C56" s="223"/>
      <c r="D56" s="223"/>
      <c r="E56" s="223"/>
      <c r="F56" s="223"/>
      <c r="G56" s="223"/>
      <c r="H56" s="223"/>
      <c r="I56" s="223"/>
    </row>
    <row r="57" spans="1:9" ht="13.5" thickBot="1">
      <c r="A57" s="24" t="s">
        <v>7</v>
      </c>
      <c r="B57" s="220" t="s">
        <v>398</v>
      </c>
      <c r="C57" s="43">
        <f aca="true" t="shared" si="6" ref="C57:I57">+C45+C51+C56</f>
        <v>536208309</v>
      </c>
      <c r="D57" s="43">
        <f t="shared" si="6"/>
        <v>2723760</v>
      </c>
      <c r="E57" s="43">
        <f t="shared" si="6"/>
        <v>0</v>
      </c>
      <c r="F57" s="43">
        <f t="shared" si="6"/>
        <v>53468396</v>
      </c>
      <c r="G57" s="43">
        <f t="shared" si="6"/>
        <v>0</v>
      </c>
      <c r="H57" s="43">
        <f>+H45+H51+H56</f>
        <v>5887279</v>
      </c>
      <c r="I57" s="43">
        <f t="shared" si="6"/>
        <v>598287744</v>
      </c>
    </row>
    <row r="58" spans="3:9" ht="15" customHeight="1" thickBot="1">
      <c r="C58" s="228"/>
      <c r="D58" s="228"/>
      <c r="E58" s="228"/>
      <c r="F58" s="228"/>
      <c r="G58" s="228"/>
      <c r="H58" s="228"/>
      <c r="I58" s="228"/>
    </row>
    <row r="59" spans="1:9" ht="14.25" customHeight="1" thickBot="1">
      <c r="A59" s="42" t="s">
        <v>389</v>
      </c>
      <c r="B59" s="221"/>
      <c r="C59" s="229">
        <v>60</v>
      </c>
      <c r="D59" s="229"/>
      <c r="E59" s="229"/>
      <c r="F59" s="229"/>
      <c r="G59" s="229"/>
      <c r="H59" s="229"/>
      <c r="I59" s="229">
        <v>60</v>
      </c>
    </row>
    <row r="60" spans="1:9" ht="13.5" thickBot="1">
      <c r="A60" s="42" t="s">
        <v>122</v>
      </c>
      <c r="B60" s="221"/>
      <c r="C60" s="227"/>
      <c r="D60" s="227"/>
      <c r="E60" s="227"/>
      <c r="F60" s="227"/>
      <c r="G60" s="227"/>
      <c r="H60" s="227"/>
      <c r="I60" s="227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1" r:id="rId1"/>
  <headerFooter alignWithMargins="0">
    <oddHeader>&amp;R15. melléklet a ……/2024.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60"/>
  <sheetViews>
    <sheetView view="pageLayout" zoomScaleNormal="90" zoomScaleSheetLayoutView="90" workbookViewId="0" topLeftCell="B1">
      <selection activeCell="C2" sqref="C2"/>
    </sheetView>
  </sheetViews>
  <sheetFormatPr defaultColWidth="9.00390625" defaultRowHeight="12.75"/>
  <cols>
    <col min="1" max="1" width="13.875" style="40" customWidth="1"/>
    <col min="2" max="2" width="58.875" style="41" customWidth="1"/>
    <col min="3" max="3" width="14.875" style="173" customWidth="1"/>
    <col min="4" max="8" width="12.875" style="173" customWidth="1"/>
    <col min="9" max="9" width="13.875" style="173" customWidth="1"/>
    <col min="10" max="16384" width="9.375" style="41" customWidth="1"/>
  </cols>
  <sheetData>
    <row r="1" spans="1:9" s="27" customFormat="1" ht="21" customHeight="1" thickBot="1">
      <c r="A1" s="26"/>
      <c r="B1" s="28"/>
      <c r="C1" s="171"/>
      <c r="D1" s="171"/>
      <c r="E1" s="171"/>
      <c r="F1" s="171"/>
      <c r="G1" s="171"/>
      <c r="H1" s="171"/>
      <c r="I1" s="171"/>
    </row>
    <row r="2" spans="1:9" s="96" customFormat="1" ht="38.25" customHeight="1">
      <c r="A2" s="72" t="s">
        <v>120</v>
      </c>
      <c r="B2" s="163" t="s">
        <v>419</v>
      </c>
      <c r="C2" s="326"/>
      <c r="D2" s="326"/>
      <c r="E2" s="326"/>
      <c r="F2" s="326"/>
      <c r="G2" s="326"/>
      <c r="H2" s="326"/>
      <c r="I2" s="326" t="s">
        <v>42</v>
      </c>
    </row>
    <row r="3" spans="1:9" s="96" customFormat="1" ht="24.75" thickBot="1">
      <c r="A3" s="92" t="s">
        <v>119</v>
      </c>
      <c r="B3" s="62" t="s">
        <v>641</v>
      </c>
      <c r="C3" s="327"/>
      <c r="D3" s="802"/>
      <c r="E3" s="802"/>
      <c r="F3" s="802"/>
      <c r="G3" s="802"/>
      <c r="H3" s="802"/>
      <c r="I3" s="327" t="s">
        <v>37</v>
      </c>
    </row>
    <row r="4" spans="1:9" s="97" customFormat="1" ht="15.75" customHeight="1" thickBot="1">
      <c r="A4" s="29"/>
      <c r="B4" s="29"/>
      <c r="C4" s="390"/>
      <c r="D4" s="803"/>
      <c r="E4" s="803"/>
      <c r="F4" s="803"/>
      <c r="G4" s="803"/>
      <c r="H4" s="803"/>
      <c r="I4" s="390" t="s">
        <v>506</v>
      </c>
    </row>
    <row r="5" spans="1:9" ht="39.75" customHeight="1" thickBot="1">
      <c r="A5" s="73" t="s">
        <v>121</v>
      </c>
      <c r="B5" s="30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98" customFormat="1" ht="15.75" customHeight="1" thickBot="1">
      <c r="A7" s="31"/>
      <c r="B7" s="32" t="s">
        <v>38</v>
      </c>
      <c r="C7" s="303"/>
      <c r="D7" s="303"/>
      <c r="E7" s="303"/>
      <c r="F7" s="303"/>
      <c r="G7" s="303"/>
      <c r="H7" s="303"/>
      <c r="I7" s="303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11414200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11414200</v>
      </c>
    </row>
    <row r="9" spans="1:9" s="63" customFormat="1" ht="12" customHeight="1">
      <c r="A9" s="93" t="s">
        <v>60</v>
      </c>
      <c r="B9" s="230" t="s">
        <v>167</v>
      </c>
      <c r="C9" s="231"/>
      <c r="D9" s="231"/>
      <c r="E9" s="231"/>
      <c r="F9" s="231"/>
      <c r="G9" s="231"/>
      <c r="H9" s="231"/>
      <c r="I9" s="231"/>
    </row>
    <row r="10" spans="1:9" s="63" customFormat="1" ht="12" customHeight="1">
      <c r="A10" s="94" t="s">
        <v>61</v>
      </c>
      <c r="B10" s="150" t="s">
        <v>168</v>
      </c>
      <c r="C10" s="224"/>
      <c r="D10" s="224"/>
      <c r="E10" s="224"/>
      <c r="F10" s="224"/>
      <c r="G10" s="224"/>
      <c r="H10" s="224"/>
      <c r="I10" s="224"/>
    </row>
    <row r="11" spans="1:9" s="63" customFormat="1" ht="12" customHeight="1">
      <c r="A11" s="94" t="s">
        <v>62</v>
      </c>
      <c r="B11" s="150" t="s">
        <v>169</v>
      </c>
      <c r="C11" s="232"/>
      <c r="D11" s="232"/>
      <c r="E11" s="232"/>
      <c r="F11" s="232"/>
      <c r="G11" s="232"/>
      <c r="H11" s="232"/>
      <c r="I11" s="232"/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77" t="s">
        <v>171</v>
      </c>
      <c r="C13" s="286">
        <v>9625600</v>
      </c>
      <c r="D13" s="286"/>
      <c r="E13" s="286"/>
      <c r="F13" s="286"/>
      <c r="G13" s="286"/>
      <c r="H13" s="286"/>
      <c r="I13" s="286">
        <v>9625600</v>
      </c>
    </row>
    <row r="14" spans="1:9" s="63" customFormat="1" ht="12" customHeight="1">
      <c r="A14" s="94" t="s">
        <v>64</v>
      </c>
      <c r="B14" s="150" t="s">
        <v>293</v>
      </c>
      <c r="C14" s="286">
        <v>1788600</v>
      </c>
      <c r="D14" s="286"/>
      <c r="E14" s="286"/>
      <c r="F14" s="286"/>
      <c r="G14" s="286"/>
      <c r="H14" s="286"/>
      <c r="I14" s="286">
        <v>1788600</v>
      </c>
    </row>
    <row r="15" spans="1:9" s="63" customFormat="1" ht="12" customHeight="1">
      <c r="A15" s="94" t="s">
        <v>65</v>
      </c>
      <c r="B15" s="152" t="s">
        <v>294</v>
      </c>
      <c r="C15" s="187"/>
      <c r="D15" s="187"/>
      <c r="E15" s="187"/>
      <c r="F15" s="187"/>
      <c r="G15" s="187"/>
      <c r="H15" s="187"/>
      <c r="I15" s="187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225"/>
      <c r="D19" s="225"/>
      <c r="E19" s="225"/>
      <c r="F19" s="225"/>
      <c r="G19" s="225"/>
      <c r="H19" s="225"/>
      <c r="I19" s="225"/>
    </row>
    <row r="20" spans="1:9" s="63" customFormat="1" ht="12" customHeight="1" thickBot="1">
      <c r="A20" s="23" t="s">
        <v>5</v>
      </c>
      <c r="B20" s="216" t="s">
        <v>295</v>
      </c>
      <c r="C20" s="43"/>
      <c r="D20" s="43"/>
      <c r="E20" s="43"/>
      <c r="F20" s="43"/>
      <c r="G20" s="43"/>
      <c r="H20" s="43"/>
      <c r="I20" s="43"/>
    </row>
    <row r="21" spans="1:9" s="99" customFormat="1" ht="12" customHeight="1">
      <c r="A21" s="94" t="s">
        <v>66</v>
      </c>
      <c r="B21" s="151" t="s">
        <v>149</v>
      </c>
      <c r="C21" s="233"/>
      <c r="D21" s="233"/>
      <c r="E21" s="233"/>
      <c r="F21" s="233"/>
      <c r="G21" s="233"/>
      <c r="H21" s="233"/>
      <c r="I21" s="233"/>
    </row>
    <row r="22" spans="1:9" s="99" customFormat="1" ht="12" customHeight="1">
      <c r="A22" s="94" t="s">
        <v>67</v>
      </c>
      <c r="B22" s="150" t="s">
        <v>296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297</v>
      </c>
      <c r="C23" s="224"/>
      <c r="D23" s="224"/>
      <c r="E23" s="224"/>
      <c r="F23" s="224"/>
      <c r="G23" s="224"/>
      <c r="H23" s="224"/>
      <c r="I23" s="224"/>
    </row>
    <row r="24" spans="1:9" s="99" customFormat="1" ht="12" customHeight="1" thickBot="1">
      <c r="A24" s="94" t="s">
        <v>69</v>
      </c>
      <c r="B24" s="150" t="s">
        <v>395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23"/>
      <c r="D25" s="223"/>
      <c r="E25" s="223"/>
      <c r="F25" s="223"/>
      <c r="G25" s="223"/>
      <c r="H25" s="223"/>
      <c r="I25" s="223"/>
    </row>
    <row r="26" spans="1:9" s="99" customFormat="1" ht="12" customHeight="1" thickBot="1">
      <c r="A26" s="24" t="s">
        <v>7</v>
      </c>
      <c r="B26" s="196" t="s">
        <v>298</v>
      </c>
      <c r="C26" s="43"/>
      <c r="D26" s="43"/>
      <c r="E26" s="43"/>
      <c r="F26" s="43"/>
      <c r="G26" s="43"/>
      <c r="H26" s="43"/>
      <c r="I26" s="43"/>
    </row>
    <row r="27" spans="1:9" s="99" customFormat="1" ht="12" customHeight="1">
      <c r="A27" s="95" t="s">
        <v>158</v>
      </c>
      <c r="B27" s="217" t="s">
        <v>296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8" t="s">
        <v>299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 thickBot="1">
      <c r="A29" s="94" t="s">
        <v>160</v>
      </c>
      <c r="B29" s="219" t="s">
        <v>396</v>
      </c>
      <c r="C29" s="225"/>
      <c r="D29" s="225"/>
      <c r="E29" s="225"/>
      <c r="F29" s="225"/>
      <c r="G29" s="225"/>
      <c r="H29" s="225"/>
      <c r="I29" s="225"/>
    </row>
    <row r="30" spans="1:9" s="99" customFormat="1" ht="12" customHeight="1" thickBot="1">
      <c r="A30" s="24" t="s">
        <v>8</v>
      </c>
      <c r="B30" s="196" t="s">
        <v>300</v>
      </c>
      <c r="C30" s="43"/>
      <c r="D30" s="43"/>
      <c r="E30" s="43"/>
      <c r="F30" s="43"/>
      <c r="G30" s="43"/>
      <c r="H30" s="43"/>
      <c r="I30" s="43"/>
    </row>
    <row r="31" spans="1:9" s="99" customFormat="1" ht="12" customHeight="1">
      <c r="A31" s="95" t="s">
        <v>53</v>
      </c>
      <c r="B31" s="217" t="s">
        <v>181</v>
      </c>
      <c r="C31" s="233"/>
      <c r="D31" s="233"/>
      <c r="E31" s="233"/>
      <c r="F31" s="233"/>
      <c r="G31" s="233"/>
      <c r="H31" s="233"/>
      <c r="I31" s="233"/>
    </row>
    <row r="32" spans="1:9" s="99" customFormat="1" ht="12" customHeight="1">
      <c r="A32" s="95" t="s">
        <v>54</v>
      </c>
      <c r="B32" s="218" t="s">
        <v>182</v>
      </c>
      <c r="C32" s="224"/>
      <c r="D32" s="224"/>
      <c r="E32" s="224"/>
      <c r="F32" s="224"/>
      <c r="G32" s="224"/>
      <c r="H32" s="224"/>
      <c r="I32" s="224"/>
    </row>
    <row r="33" spans="1:9" s="99" customFormat="1" ht="12" customHeight="1" thickBot="1">
      <c r="A33" s="94" t="s">
        <v>55</v>
      </c>
      <c r="B33" s="219" t="s">
        <v>183</v>
      </c>
      <c r="C33" s="225"/>
      <c r="D33" s="225"/>
      <c r="E33" s="225"/>
      <c r="F33" s="225"/>
      <c r="G33" s="225"/>
      <c r="H33" s="225"/>
      <c r="I33" s="225"/>
    </row>
    <row r="34" spans="1:9" s="63" customFormat="1" ht="12" customHeight="1" thickBot="1">
      <c r="A34" s="24" t="s">
        <v>9</v>
      </c>
      <c r="B34" s="196" t="s">
        <v>269</v>
      </c>
      <c r="C34" s="223"/>
      <c r="D34" s="223"/>
      <c r="E34" s="223"/>
      <c r="F34" s="223"/>
      <c r="G34" s="223"/>
      <c r="H34" s="223"/>
      <c r="I34" s="223"/>
    </row>
    <row r="35" spans="1:9" s="63" customFormat="1" ht="12" customHeight="1" thickBot="1">
      <c r="A35" s="24" t="s">
        <v>10</v>
      </c>
      <c r="B35" s="196" t="s">
        <v>301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3" t="s">
        <v>11</v>
      </c>
      <c r="B36" s="196" t="s">
        <v>397</v>
      </c>
      <c r="C36" s="46">
        <f aca="true" t="shared" si="1" ref="C36:I36">+C8+C20+C25+C26+C30+C34+C35</f>
        <v>11414200</v>
      </c>
      <c r="D36" s="46">
        <f t="shared" si="1"/>
        <v>0</v>
      </c>
      <c r="E36" s="46">
        <f t="shared" si="1"/>
        <v>0</v>
      </c>
      <c r="F36" s="46">
        <f t="shared" si="1"/>
        <v>0</v>
      </c>
      <c r="G36" s="46">
        <f t="shared" si="1"/>
        <v>0</v>
      </c>
      <c r="H36" s="46">
        <f>+H8+H20+H25+H26+H30+H34+H35</f>
        <v>0</v>
      </c>
      <c r="I36" s="46">
        <f t="shared" si="1"/>
        <v>11414200</v>
      </c>
    </row>
    <row r="37" spans="1:9" s="63" customFormat="1" ht="12" customHeight="1" thickBot="1">
      <c r="A37" s="33" t="s">
        <v>12</v>
      </c>
      <c r="B37" s="196" t="s">
        <v>303</v>
      </c>
      <c r="C37" s="46">
        <f aca="true" t="shared" si="2" ref="C37:I37">+C38+C39+C40</f>
        <v>524794109</v>
      </c>
      <c r="D37" s="46">
        <f t="shared" si="2"/>
        <v>2723760</v>
      </c>
      <c r="E37" s="46">
        <f t="shared" si="2"/>
        <v>0</v>
      </c>
      <c r="F37" s="46">
        <f t="shared" si="2"/>
        <v>53468396</v>
      </c>
      <c r="G37" s="46">
        <f t="shared" si="2"/>
        <v>0</v>
      </c>
      <c r="H37" s="46">
        <f>+H38+H39+H40</f>
        <v>5887279</v>
      </c>
      <c r="I37" s="46">
        <f t="shared" si="2"/>
        <v>586873544</v>
      </c>
    </row>
    <row r="38" spans="1:9" s="63" customFormat="1" ht="12" customHeight="1">
      <c r="A38" s="95" t="s">
        <v>304</v>
      </c>
      <c r="B38" s="217" t="s">
        <v>132</v>
      </c>
      <c r="C38" s="233"/>
      <c r="D38" s="233">
        <v>2723760</v>
      </c>
      <c r="E38" s="233"/>
      <c r="F38" s="233"/>
      <c r="G38" s="233"/>
      <c r="H38" s="233"/>
      <c r="I38" s="233">
        <f>SUM(C38:F38)</f>
        <v>2723760</v>
      </c>
    </row>
    <row r="39" spans="1:9" s="63" customFormat="1" ht="12" customHeight="1">
      <c r="A39" s="95" t="s">
        <v>305</v>
      </c>
      <c r="B39" s="218" t="s">
        <v>528</v>
      </c>
      <c r="C39" s="350">
        <v>364869460</v>
      </c>
      <c r="D39" s="350"/>
      <c r="E39" s="350"/>
      <c r="F39" s="350">
        <v>53468396</v>
      </c>
      <c r="G39" s="350"/>
      <c r="H39" s="350">
        <v>5887279</v>
      </c>
      <c r="I39" s="233">
        <f>SUM(C39:H39)</f>
        <v>424225135</v>
      </c>
    </row>
    <row r="40" spans="1:9" s="99" customFormat="1" ht="12" customHeight="1" thickBot="1">
      <c r="A40" s="94" t="s">
        <v>306</v>
      </c>
      <c r="B40" s="219" t="s">
        <v>307</v>
      </c>
      <c r="C40" s="436">
        <v>159924649</v>
      </c>
      <c r="D40" s="436"/>
      <c r="E40" s="436"/>
      <c r="F40" s="436"/>
      <c r="G40" s="436"/>
      <c r="H40" s="436"/>
      <c r="I40" s="233">
        <f>SUM(C40:F40)</f>
        <v>159924649</v>
      </c>
    </row>
    <row r="41" spans="1:9" s="99" customFormat="1" ht="15" customHeight="1" thickBot="1">
      <c r="A41" s="33" t="s">
        <v>13</v>
      </c>
      <c r="B41" s="222" t="s">
        <v>308</v>
      </c>
      <c r="C41" s="43">
        <f aca="true" t="shared" si="3" ref="C41:I41">+C36+C37</f>
        <v>536208309</v>
      </c>
      <c r="D41" s="43">
        <f t="shared" si="3"/>
        <v>2723760</v>
      </c>
      <c r="E41" s="43">
        <f t="shared" si="3"/>
        <v>0</v>
      </c>
      <c r="F41" s="43">
        <f t="shared" si="3"/>
        <v>53468396</v>
      </c>
      <c r="G41" s="43">
        <f t="shared" si="3"/>
        <v>0</v>
      </c>
      <c r="H41" s="43">
        <f>+H36+H37</f>
        <v>5887279</v>
      </c>
      <c r="I41" s="43">
        <f t="shared" si="3"/>
        <v>598287744</v>
      </c>
    </row>
    <row r="42" spans="1:9" s="99" customFormat="1" ht="15" customHeight="1">
      <c r="A42" s="34"/>
      <c r="B42" s="35"/>
      <c r="C42" s="169"/>
      <c r="D42" s="169"/>
      <c r="E42" s="169"/>
      <c r="F42" s="169"/>
      <c r="G42" s="169"/>
      <c r="H42" s="169"/>
      <c r="I42" s="169"/>
    </row>
    <row r="43" spans="1:9" ht="13.5" thickBot="1">
      <c r="A43" s="36"/>
      <c r="B43" s="37"/>
      <c r="C43" s="172"/>
      <c r="D43" s="172"/>
      <c r="E43" s="172"/>
      <c r="F43" s="172"/>
      <c r="G43" s="172"/>
      <c r="H43" s="172"/>
      <c r="I43" s="172"/>
    </row>
    <row r="44" spans="1:9" s="98" customFormat="1" ht="39.75" customHeight="1" thickBot="1">
      <c r="A44" s="38"/>
      <c r="B44" s="39" t="s">
        <v>39</v>
      </c>
      <c r="C44" s="394" t="s">
        <v>597</v>
      </c>
      <c r="D44" s="394" t="s">
        <v>699</v>
      </c>
      <c r="E44" s="394" t="s">
        <v>701</v>
      </c>
      <c r="F44" s="394" t="s">
        <v>708</v>
      </c>
      <c r="G44" s="394" t="s">
        <v>709</v>
      </c>
      <c r="H44" s="394" t="s">
        <v>712</v>
      </c>
      <c r="I44" s="394" t="s">
        <v>700</v>
      </c>
    </row>
    <row r="45" spans="1:9" s="100" customFormat="1" ht="19.5" customHeight="1" thickBot="1">
      <c r="A45" s="24" t="s">
        <v>4</v>
      </c>
      <c r="B45" s="196" t="s">
        <v>309</v>
      </c>
      <c r="C45" s="46">
        <f aca="true" t="shared" si="4" ref="C45:I45">SUM(C46:C50)</f>
        <v>535208309</v>
      </c>
      <c r="D45" s="46">
        <f t="shared" si="4"/>
        <v>2723760</v>
      </c>
      <c r="E45" s="46">
        <f t="shared" si="4"/>
        <v>0</v>
      </c>
      <c r="F45" s="46">
        <f t="shared" si="4"/>
        <v>53468396</v>
      </c>
      <c r="G45" s="46">
        <f t="shared" si="4"/>
        <v>-783706</v>
      </c>
      <c r="H45" s="46">
        <f>SUM(H46:H50)</f>
        <v>5887279</v>
      </c>
      <c r="I45" s="46">
        <f t="shared" si="4"/>
        <v>596504038</v>
      </c>
    </row>
    <row r="46" spans="1:9" ht="12" customHeight="1">
      <c r="A46" s="94" t="s">
        <v>60</v>
      </c>
      <c r="B46" s="151" t="s">
        <v>34</v>
      </c>
      <c r="C46" s="815">
        <v>298912917</v>
      </c>
      <c r="D46" s="437"/>
      <c r="E46" s="437"/>
      <c r="F46" s="815">
        <v>34535600</v>
      </c>
      <c r="G46" s="815"/>
      <c r="H46" s="815"/>
      <c r="I46" s="233">
        <f>SUM(C46:F46)</f>
        <v>333448517</v>
      </c>
    </row>
    <row r="47" spans="1:9" ht="12" customHeight="1">
      <c r="A47" s="94" t="s">
        <v>61</v>
      </c>
      <c r="B47" s="150" t="s">
        <v>106</v>
      </c>
      <c r="C47" s="816">
        <v>43835692</v>
      </c>
      <c r="D47" s="438"/>
      <c r="E47" s="438"/>
      <c r="F47" s="845">
        <v>6232796</v>
      </c>
      <c r="G47" s="845"/>
      <c r="H47" s="845"/>
      <c r="I47" s="233">
        <f>SUM(C47:F47)</f>
        <v>50068488</v>
      </c>
    </row>
    <row r="48" spans="1:9" ht="12" customHeight="1">
      <c r="A48" s="94" t="s">
        <v>62</v>
      </c>
      <c r="B48" s="150" t="s">
        <v>81</v>
      </c>
      <c r="C48" s="440">
        <v>192459700</v>
      </c>
      <c r="D48" s="233">
        <v>2723760</v>
      </c>
      <c r="E48" s="233"/>
      <c r="F48" s="233">
        <v>12700000</v>
      </c>
      <c r="G48" s="233">
        <v>-783706</v>
      </c>
      <c r="H48" s="233">
        <v>5887279</v>
      </c>
      <c r="I48" s="233">
        <f>SUM(C48:H48)</f>
        <v>212987033</v>
      </c>
    </row>
    <row r="49" spans="1:9" ht="12" customHeight="1">
      <c r="A49" s="94" t="s">
        <v>63</v>
      </c>
      <c r="B49" s="150" t="s">
        <v>107</v>
      </c>
      <c r="C49" s="224"/>
      <c r="D49" s="224"/>
      <c r="E49" s="224"/>
      <c r="F49" s="224"/>
      <c r="G49" s="224"/>
      <c r="H49" s="224"/>
      <c r="I49" s="224"/>
    </row>
    <row r="50" spans="1:9" ht="12" customHeight="1" thickBot="1">
      <c r="A50" s="94" t="s">
        <v>82</v>
      </c>
      <c r="B50" s="150" t="s">
        <v>108</v>
      </c>
      <c r="C50" s="225"/>
      <c r="D50" s="225"/>
      <c r="E50" s="225"/>
      <c r="F50" s="225"/>
      <c r="G50" s="225"/>
      <c r="H50" s="225"/>
      <c r="I50" s="225"/>
    </row>
    <row r="51" spans="1:9" ht="12" customHeight="1" thickBot="1">
      <c r="A51" s="24" t="s">
        <v>5</v>
      </c>
      <c r="B51" s="196" t="s">
        <v>310</v>
      </c>
      <c r="C51" s="46">
        <f aca="true" t="shared" si="5" ref="C51:I51">SUM(C52:C54)</f>
        <v>1000000</v>
      </c>
      <c r="D51" s="46">
        <f t="shared" si="5"/>
        <v>0</v>
      </c>
      <c r="E51" s="46">
        <f t="shared" si="5"/>
        <v>0</v>
      </c>
      <c r="F51" s="46">
        <f t="shared" si="5"/>
        <v>0</v>
      </c>
      <c r="G51" s="46">
        <f t="shared" si="5"/>
        <v>783706</v>
      </c>
      <c r="H51" s="46">
        <f>SUM(H52:H54)</f>
        <v>0</v>
      </c>
      <c r="I51" s="46">
        <f t="shared" si="5"/>
        <v>1783706</v>
      </c>
    </row>
    <row r="52" spans="1:9" s="100" customFormat="1" ht="12" customHeight="1">
      <c r="A52" s="94" t="s">
        <v>66</v>
      </c>
      <c r="B52" s="151" t="s">
        <v>125</v>
      </c>
      <c r="C52" s="323">
        <v>1000000</v>
      </c>
      <c r="D52" s="323"/>
      <c r="E52" s="323"/>
      <c r="F52" s="323"/>
      <c r="G52" s="323">
        <v>783706</v>
      </c>
      <c r="H52" s="323"/>
      <c r="I52" s="233">
        <f>SUM(C52:G52)</f>
        <v>1783706</v>
      </c>
    </row>
    <row r="53" spans="1:9" ht="12" customHeight="1">
      <c r="A53" s="94" t="s">
        <v>67</v>
      </c>
      <c r="B53" s="150" t="s">
        <v>110</v>
      </c>
      <c r="C53" s="224"/>
      <c r="D53" s="224"/>
      <c r="E53" s="224"/>
      <c r="F53" s="224"/>
      <c r="G53" s="224"/>
      <c r="H53" s="224"/>
      <c r="I53" s="224"/>
    </row>
    <row r="54" spans="1:9" ht="12" customHeight="1">
      <c r="A54" s="94" t="s">
        <v>68</v>
      </c>
      <c r="B54" s="150" t="s">
        <v>40</v>
      </c>
      <c r="C54" s="224"/>
      <c r="D54" s="224"/>
      <c r="E54" s="224"/>
      <c r="F54" s="224"/>
      <c r="G54" s="224"/>
      <c r="H54" s="224"/>
      <c r="I54" s="224"/>
    </row>
    <row r="55" spans="1:9" ht="12" customHeight="1" thickBot="1">
      <c r="A55" s="94" t="s">
        <v>69</v>
      </c>
      <c r="B55" s="150" t="s">
        <v>714</v>
      </c>
      <c r="C55" s="225"/>
      <c r="D55" s="225"/>
      <c r="E55" s="225"/>
      <c r="F55" s="225"/>
      <c r="G55" s="225"/>
      <c r="H55" s="225"/>
      <c r="I55" s="225"/>
    </row>
    <row r="56" spans="1:9" ht="15" customHeight="1" thickBot="1">
      <c r="A56" s="24" t="s">
        <v>6</v>
      </c>
      <c r="B56" s="196" t="s">
        <v>1</v>
      </c>
      <c r="C56" s="223"/>
      <c r="D56" s="223"/>
      <c r="E56" s="223"/>
      <c r="F56" s="223"/>
      <c r="G56" s="223"/>
      <c r="H56" s="223"/>
      <c r="I56" s="223"/>
    </row>
    <row r="57" spans="1:9" ht="13.5" thickBot="1">
      <c r="A57" s="24" t="s">
        <v>7</v>
      </c>
      <c r="B57" s="220" t="s">
        <v>398</v>
      </c>
      <c r="C57" s="43">
        <f aca="true" t="shared" si="6" ref="C57:I57">+C45+C51+C56</f>
        <v>536208309</v>
      </c>
      <c r="D57" s="43">
        <f t="shared" si="6"/>
        <v>2723760</v>
      </c>
      <c r="E57" s="43">
        <f t="shared" si="6"/>
        <v>0</v>
      </c>
      <c r="F57" s="43">
        <f t="shared" si="6"/>
        <v>53468396</v>
      </c>
      <c r="G57" s="43">
        <f t="shared" si="6"/>
        <v>0</v>
      </c>
      <c r="H57" s="43">
        <f>+H45+H51+H56</f>
        <v>5887279</v>
      </c>
      <c r="I57" s="43">
        <f t="shared" si="6"/>
        <v>598287744</v>
      </c>
    </row>
    <row r="58" spans="3:9" ht="15" customHeight="1" thickBot="1">
      <c r="C58" s="228"/>
      <c r="D58" s="228"/>
      <c r="E58" s="228"/>
      <c r="F58" s="228"/>
      <c r="G58" s="228"/>
      <c r="H58" s="228"/>
      <c r="I58" s="228"/>
    </row>
    <row r="59" spans="1:9" ht="14.25" customHeight="1" thickBot="1">
      <c r="A59" s="42" t="s">
        <v>389</v>
      </c>
      <c r="B59" s="221"/>
      <c r="C59" s="229">
        <v>60</v>
      </c>
      <c r="D59" s="229"/>
      <c r="E59" s="229"/>
      <c r="F59" s="229"/>
      <c r="G59" s="229"/>
      <c r="H59" s="229"/>
      <c r="I59" s="229">
        <v>60</v>
      </c>
    </row>
    <row r="60" spans="1:9" ht="13.5" thickBot="1">
      <c r="A60" s="42" t="s">
        <v>122</v>
      </c>
      <c r="B60" s="221"/>
      <c r="C60" s="227"/>
      <c r="D60" s="227"/>
      <c r="E60" s="227"/>
      <c r="F60" s="227"/>
      <c r="G60" s="227"/>
      <c r="H60" s="227"/>
      <c r="I60" s="227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1" r:id="rId1"/>
  <headerFooter alignWithMargins="0">
    <oddHeader>&amp;R16. melléklet a ……/2024.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60"/>
  <sheetViews>
    <sheetView view="pageLayout" zoomScaleNormal="90" zoomScaleSheetLayoutView="90" workbookViewId="0" topLeftCell="B1">
      <selection activeCell="E1" sqref="E1"/>
    </sheetView>
  </sheetViews>
  <sheetFormatPr defaultColWidth="9.00390625" defaultRowHeight="12.75"/>
  <cols>
    <col min="1" max="1" width="11.50390625" style="40" customWidth="1"/>
    <col min="2" max="2" width="56.875" style="41" customWidth="1"/>
    <col min="3" max="9" width="13.875" style="173" customWidth="1"/>
    <col min="10" max="16384" width="9.375" style="41" customWidth="1"/>
  </cols>
  <sheetData>
    <row r="1" spans="1:9" s="27" customFormat="1" ht="21" customHeight="1" thickBot="1">
      <c r="A1" s="26"/>
      <c r="B1" s="28"/>
      <c r="C1" s="301"/>
      <c r="D1" s="301"/>
      <c r="E1" s="301"/>
      <c r="F1" s="301"/>
      <c r="G1" s="301"/>
      <c r="H1" s="301"/>
      <c r="I1" s="301"/>
    </row>
    <row r="2" spans="1:9" s="96" customFormat="1" ht="37.5" customHeight="1" thickBot="1">
      <c r="A2" s="72" t="s">
        <v>120</v>
      </c>
      <c r="B2" s="279" t="s">
        <v>420</v>
      </c>
      <c r="C2" s="304"/>
      <c r="D2" s="304"/>
      <c r="E2" s="304"/>
      <c r="F2" s="304"/>
      <c r="G2" s="304"/>
      <c r="H2" s="304"/>
      <c r="I2" s="304" t="s">
        <v>532</v>
      </c>
    </row>
    <row r="3" spans="1:9" s="96" customFormat="1" ht="36.75" thickBot="1">
      <c r="A3" s="92" t="s">
        <v>119</v>
      </c>
      <c r="B3" s="280" t="s">
        <v>292</v>
      </c>
      <c r="C3" s="304"/>
      <c r="D3" s="304"/>
      <c r="E3" s="304"/>
      <c r="F3" s="304"/>
      <c r="G3" s="304"/>
      <c r="H3" s="304"/>
      <c r="I3" s="304"/>
    </row>
    <row r="4" spans="1:9" s="97" customFormat="1" ht="15.75" customHeight="1" thickBot="1">
      <c r="A4" s="29"/>
      <c r="B4" s="29"/>
      <c r="C4" s="324"/>
      <c r="D4" s="324"/>
      <c r="E4" s="324"/>
      <c r="F4" s="324"/>
      <c r="G4" s="324"/>
      <c r="H4" s="324"/>
      <c r="I4" s="324" t="s">
        <v>506</v>
      </c>
    </row>
    <row r="5" spans="1:9" ht="39.75" customHeight="1" thickBot="1">
      <c r="A5" s="73" t="s">
        <v>121</v>
      </c>
      <c r="B5" s="281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98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98" customFormat="1" ht="15.75" customHeight="1" thickBot="1">
      <c r="A7" s="31"/>
      <c r="B7" s="32" t="s">
        <v>38</v>
      </c>
      <c r="C7" s="186"/>
      <c r="D7" s="186"/>
      <c r="E7" s="186"/>
      <c r="F7" s="186"/>
      <c r="G7" s="186"/>
      <c r="H7" s="186"/>
      <c r="I7" s="186"/>
    </row>
    <row r="8" spans="1:9" s="63" customFormat="1" ht="12" customHeight="1" thickBot="1">
      <c r="A8" s="23" t="s">
        <v>4</v>
      </c>
      <c r="B8" s="216" t="s">
        <v>390</v>
      </c>
      <c r="C8" s="46">
        <f aca="true" t="shared" si="0" ref="C8:I8">SUM(C9:C19)</f>
        <v>20000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>SUM(H9:H19)</f>
        <v>0</v>
      </c>
      <c r="I8" s="46">
        <f t="shared" si="0"/>
        <v>20000</v>
      </c>
    </row>
    <row r="9" spans="1:9" s="63" customFormat="1" ht="12" customHeight="1">
      <c r="A9" s="93" t="s">
        <v>60</v>
      </c>
      <c r="B9" s="230" t="s">
        <v>167</v>
      </c>
      <c r="C9" s="233"/>
      <c r="D9" s="233"/>
      <c r="E9" s="233"/>
      <c r="F9" s="233"/>
      <c r="G9" s="233"/>
      <c r="H9" s="233"/>
      <c r="I9" s="233"/>
    </row>
    <row r="10" spans="1:9" s="63" customFormat="1" ht="12" customHeight="1">
      <c r="A10" s="94" t="s">
        <v>61</v>
      </c>
      <c r="B10" s="150" t="s">
        <v>168</v>
      </c>
      <c r="C10" s="224"/>
      <c r="D10" s="224"/>
      <c r="E10" s="224"/>
      <c r="F10" s="224"/>
      <c r="G10" s="224"/>
      <c r="H10" s="224"/>
      <c r="I10" s="224"/>
    </row>
    <row r="11" spans="1:9" s="63" customFormat="1" ht="12" customHeight="1">
      <c r="A11" s="94" t="s">
        <v>62</v>
      </c>
      <c r="B11" s="150" t="s">
        <v>169</v>
      </c>
      <c r="C11" s="224"/>
      <c r="D11" s="224"/>
      <c r="E11" s="224"/>
      <c r="F11" s="224"/>
      <c r="G11" s="224"/>
      <c r="H11" s="224"/>
      <c r="I11" s="224"/>
    </row>
    <row r="12" spans="1:9" s="63" customFormat="1" ht="12" customHeight="1">
      <c r="A12" s="94" t="s">
        <v>63</v>
      </c>
      <c r="B12" s="150" t="s">
        <v>170</v>
      </c>
      <c r="C12" s="224"/>
      <c r="D12" s="224"/>
      <c r="E12" s="224"/>
      <c r="F12" s="224"/>
      <c r="G12" s="224"/>
      <c r="H12" s="224"/>
      <c r="I12" s="224"/>
    </row>
    <row r="13" spans="1:9" s="63" customFormat="1" ht="12" customHeight="1">
      <c r="A13" s="94" t="s">
        <v>82</v>
      </c>
      <c r="B13" s="150" t="s">
        <v>171</v>
      </c>
      <c r="C13" s="224"/>
      <c r="D13" s="224"/>
      <c r="E13" s="224"/>
      <c r="F13" s="224"/>
      <c r="G13" s="224"/>
      <c r="H13" s="224"/>
      <c r="I13" s="224"/>
    </row>
    <row r="14" spans="1:9" s="63" customFormat="1" ht="12" customHeight="1">
      <c r="A14" s="94" t="s">
        <v>64</v>
      </c>
      <c r="B14" s="150" t="s">
        <v>293</v>
      </c>
      <c r="C14" s="224"/>
      <c r="D14" s="224"/>
      <c r="E14" s="224"/>
      <c r="F14" s="224"/>
      <c r="G14" s="224"/>
      <c r="H14" s="224"/>
      <c r="I14" s="224"/>
    </row>
    <row r="15" spans="1:9" s="63" customFormat="1" ht="12" customHeight="1">
      <c r="A15" s="94" t="s">
        <v>65</v>
      </c>
      <c r="B15" s="152" t="s">
        <v>294</v>
      </c>
      <c r="C15" s="224"/>
      <c r="D15" s="224"/>
      <c r="E15" s="224"/>
      <c r="F15" s="224"/>
      <c r="G15" s="224"/>
      <c r="H15" s="224"/>
      <c r="I15" s="224"/>
    </row>
    <row r="16" spans="1:9" s="63" customFormat="1" ht="12" customHeight="1">
      <c r="A16" s="94" t="s">
        <v>72</v>
      </c>
      <c r="B16" s="150" t="s">
        <v>174</v>
      </c>
      <c r="C16" s="224"/>
      <c r="D16" s="224"/>
      <c r="E16" s="224"/>
      <c r="F16" s="224"/>
      <c r="G16" s="224"/>
      <c r="H16" s="224"/>
      <c r="I16" s="224"/>
    </row>
    <row r="17" spans="1:9" s="99" customFormat="1" ht="12" customHeight="1">
      <c r="A17" s="94" t="s">
        <v>73</v>
      </c>
      <c r="B17" s="150" t="s">
        <v>175</v>
      </c>
      <c r="C17" s="224"/>
      <c r="D17" s="224"/>
      <c r="E17" s="224"/>
      <c r="F17" s="224"/>
      <c r="G17" s="224"/>
      <c r="H17" s="224"/>
      <c r="I17" s="224"/>
    </row>
    <row r="18" spans="1:9" s="99" customFormat="1" ht="12" customHeight="1">
      <c r="A18" s="94" t="s">
        <v>74</v>
      </c>
      <c r="B18" s="150" t="s">
        <v>322</v>
      </c>
      <c r="C18" s="224"/>
      <c r="D18" s="224"/>
      <c r="E18" s="224"/>
      <c r="F18" s="224"/>
      <c r="G18" s="224"/>
      <c r="H18" s="224"/>
      <c r="I18" s="224"/>
    </row>
    <row r="19" spans="1:9" s="99" customFormat="1" ht="12" customHeight="1" thickBot="1">
      <c r="A19" s="94" t="s">
        <v>75</v>
      </c>
      <c r="B19" s="152" t="s">
        <v>176</v>
      </c>
      <c r="C19" s="225">
        <v>20000</v>
      </c>
      <c r="D19" s="225"/>
      <c r="E19" s="225"/>
      <c r="F19" s="225"/>
      <c r="G19" s="225"/>
      <c r="H19" s="225"/>
      <c r="I19" s="225">
        <v>20000</v>
      </c>
    </row>
    <row r="20" spans="1:9" s="63" customFormat="1" ht="12" customHeight="1" thickBot="1">
      <c r="A20" s="23" t="s">
        <v>5</v>
      </c>
      <c r="B20" s="216" t="s">
        <v>295</v>
      </c>
      <c r="C20" s="43"/>
      <c r="D20" s="43"/>
      <c r="E20" s="43"/>
      <c r="F20" s="43"/>
      <c r="G20" s="43"/>
      <c r="H20" s="43"/>
      <c r="I20" s="43"/>
    </row>
    <row r="21" spans="1:9" s="99" customFormat="1" ht="12" customHeight="1">
      <c r="A21" s="94" t="s">
        <v>66</v>
      </c>
      <c r="B21" s="151" t="s">
        <v>149</v>
      </c>
      <c r="C21" s="233"/>
      <c r="D21" s="233"/>
      <c r="E21" s="233"/>
      <c r="F21" s="233"/>
      <c r="G21" s="233"/>
      <c r="H21" s="233"/>
      <c r="I21" s="233"/>
    </row>
    <row r="22" spans="1:9" s="99" customFormat="1" ht="12" customHeight="1">
      <c r="A22" s="94" t="s">
        <v>67</v>
      </c>
      <c r="B22" s="150" t="s">
        <v>296</v>
      </c>
      <c r="C22" s="224"/>
      <c r="D22" s="224"/>
      <c r="E22" s="224"/>
      <c r="F22" s="224"/>
      <c r="G22" s="224"/>
      <c r="H22" s="224"/>
      <c r="I22" s="224"/>
    </row>
    <row r="23" spans="1:9" s="99" customFormat="1" ht="12" customHeight="1">
      <c r="A23" s="94" t="s">
        <v>68</v>
      </c>
      <c r="B23" s="150" t="s">
        <v>297</v>
      </c>
      <c r="C23" s="224"/>
      <c r="D23" s="224"/>
      <c r="E23" s="224"/>
      <c r="F23" s="224"/>
      <c r="G23" s="224"/>
      <c r="H23" s="224"/>
      <c r="I23" s="224"/>
    </row>
    <row r="24" spans="1:9" s="99" customFormat="1" ht="12" customHeight="1" thickBot="1">
      <c r="A24" s="94" t="s">
        <v>69</v>
      </c>
      <c r="B24" s="150" t="s">
        <v>395</v>
      </c>
      <c r="C24" s="225"/>
      <c r="D24" s="225"/>
      <c r="E24" s="225"/>
      <c r="F24" s="225"/>
      <c r="G24" s="225"/>
      <c r="H24" s="225"/>
      <c r="I24" s="225"/>
    </row>
    <row r="25" spans="1:9" s="99" customFormat="1" ht="12" customHeight="1" thickBot="1">
      <c r="A25" s="24" t="s">
        <v>6</v>
      </c>
      <c r="B25" s="196" t="s">
        <v>97</v>
      </c>
      <c r="C25" s="223"/>
      <c r="D25" s="223"/>
      <c r="E25" s="223"/>
      <c r="F25" s="223"/>
      <c r="G25" s="223"/>
      <c r="H25" s="223"/>
      <c r="I25" s="223"/>
    </row>
    <row r="26" spans="1:9" s="99" customFormat="1" ht="12" customHeight="1" thickBot="1">
      <c r="A26" s="24" t="s">
        <v>7</v>
      </c>
      <c r="B26" s="196" t="s">
        <v>298</v>
      </c>
      <c r="C26" s="43"/>
      <c r="D26" s="43"/>
      <c r="E26" s="43"/>
      <c r="F26" s="43"/>
      <c r="G26" s="43"/>
      <c r="H26" s="43"/>
      <c r="I26" s="43"/>
    </row>
    <row r="27" spans="1:9" s="99" customFormat="1" ht="12" customHeight="1">
      <c r="A27" s="95" t="s">
        <v>158</v>
      </c>
      <c r="B27" s="217" t="s">
        <v>296</v>
      </c>
      <c r="C27" s="233"/>
      <c r="D27" s="233"/>
      <c r="E27" s="233"/>
      <c r="F27" s="233"/>
      <c r="G27" s="233"/>
      <c r="H27" s="233"/>
      <c r="I27" s="233"/>
    </row>
    <row r="28" spans="1:9" s="99" customFormat="1" ht="12" customHeight="1">
      <c r="A28" s="95" t="s">
        <v>159</v>
      </c>
      <c r="B28" s="218" t="s">
        <v>299</v>
      </c>
      <c r="C28" s="224"/>
      <c r="D28" s="224"/>
      <c r="E28" s="224"/>
      <c r="F28" s="224"/>
      <c r="G28" s="224"/>
      <c r="H28" s="224"/>
      <c r="I28" s="224"/>
    </row>
    <row r="29" spans="1:9" s="99" customFormat="1" ht="12" customHeight="1" thickBot="1">
      <c r="A29" s="94" t="s">
        <v>160</v>
      </c>
      <c r="B29" s="219" t="s">
        <v>396</v>
      </c>
      <c r="C29" s="225"/>
      <c r="D29" s="225"/>
      <c r="E29" s="225"/>
      <c r="F29" s="225"/>
      <c r="G29" s="225"/>
      <c r="H29" s="225"/>
      <c r="I29" s="225"/>
    </row>
    <row r="30" spans="1:9" s="99" customFormat="1" ht="12" customHeight="1" thickBot="1">
      <c r="A30" s="24" t="s">
        <v>8</v>
      </c>
      <c r="B30" s="196" t="s">
        <v>300</v>
      </c>
      <c r="C30" s="43"/>
      <c r="D30" s="43"/>
      <c r="E30" s="43"/>
      <c r="F30" s="43"/>
      <c r="G30" s="43"/>
      <c r="H30" s="43"/>
      <c r="I30" s="43"/>
    </row>
    <row r="31" spans="1:9" s="99" customFormat="1" ht="12" customHeight="1">
      <c r="A31" s="95" t="s">
        <v>53</v>
      </c>
      <c r="B31" s="217" t="s">
        <v>181</v>
      </c>
      <c r="C31" s="233"/>
      <c r="D31" s="233"/>
      <c r="E31" s="233"/>
      <c r="F31" s="233"/>
      <c r="G31" s="233"/>
      <c r="H31" s="233"/>
      <c r="I31" s="233"/>
    </row>
    <row r="32" spans="1:9" s="99" customFormat="1" ht="12" customHeight="1">
      <c r="A32" s="95" t="s">
        <v>54</v>
      </c>
      <c r="B32" s="218" t="s">
        <v>182</v>
      </c>
      <c r="C32" s="224"/>
      <c r="D32" s="224"/>
      <c r="E32" s="224"/>
      <c r="F32" s="224"/>
      <c r="G32" s="224"/>
      <c r="H32" s="224"/>
      <c r="I32" s="224"/>
    </row>
    <row r="33" spans="1:9" s="99" customFormat="1" ht="12" customHeight="1" thickBot="1">
      <c r="A33" s="94" t="s">
        <v>55</v>
      </c>
      <c r="B33" s="219" t="s">
        <v>183</v>
      </c>
      <c r="C33" s="225"/>
      <c r="D33" s="225"/>
      <c r="E33" s="225"/>
      <c r="F33" s="225"/>
      <c r="G33" s="225"/>
      <c r="H33" s="225"/>
      <c r="I33" s="225"/>
    </row>
    <row r="34" spans="1:9" s="63" customFormat="1" ht="12" customHeight="1" thickBot="1">
      <c r="A34" s="24" t="s">
        <v>9</v>
      </c>
      <c r="B34" s="196" t="s">
        <v>269</v>
      </c>
      <c r="C34" s="234">
        <v>30000</v>
      </c>
      <c r="D34" s="234"/>
      <c r="E34" s="234"/>
      <c r="F34" s="234"/>
      <c r="G34" s="234"/>
      <c r="H34" s="234"/>
      <c r="I34" s="234">
        <v>30000</v>
      </c>
    </row>
    <row r="35" spans="1:9" s="63" customFormat="1" ht="12" customHeight="1" thickBot="1">
      <c r="A35" s="24" t="s">
        <v>10</v>
      </c>
      <c r="B35" s="196" t="s">
        <v>301</v>
      </c>
      <c r="C35" s="223"/>
      <c r="D35" s="223"/>
      <c r="E35" s="223"/>
      <c r="F35" s="223"/>
      <c r="G35" s="223"/>
      <c r="H35" s="223"/>
      <c r="I35" s="223"/>
    </row>
    <row r="36" spans="1:9" s="63" customFormat="1" ht="12" customHeight="1" thickBot="1">
      <c r="A36" s="23" t="s">
        <v>11</v>
      </c>
      <c r="B36" s="196" t="s">
        <v>397</v>
      </c>
      <c r="C36" s="46">
        <f aca="true" t="shared" si="1" ref="C36:I36">+C8+C20+C25+C26+C30+C34+C35</f>
        <v>50000</v>
      </c>
      <c r="D36" s="46">
        <f t="shared" si="1"/>
        <v>0</v>
      </c>
      <c r="E36" s="46">
        <f t="shared" si="1"/>
        <v>0</v>
      </c>
      <c r="F36" s="46">
        <f t="shared" si="1"/>
        <v>0</v>
      </c>
      <c r="G36" s="46">
        <f t="shared" si="1"/>
        <v>0</v>
      </c>
      <c r="H36" s="46">
        <f>+H8+H20+H25+H26+H30+H34+H35</f>
        <v>0</v>
      </c>
      <c r="I36" s="46">
        <f t="shared" si="1"/>
        <v>50000</v>
      </c>
    </row>
    <row r="37" spans="1:9" s="63" customFormat="1" ht="12" customHeight="1" thickBot="1">
      <c r="A37" s="33" t="s">
        <v>12</v>
      </c>
      <c r="B37" s="196" t="s">
        <v>303</v>
      </c>
      <c r="C37" s="46">
        <f aca="true" t="shared" si="2" ref="C37:I37">+C38+C39+C40</f>
        <v>24184519</v>
      </c>
      <c r="D37" s="46">
        <f t="shared" si="2"/>
        <v>714690</v>
      </c>
      <c r="E37" s="46">
        <f t="shared" si="2"/>
        <v>0</v>
      </c>
      <c r="F37" s="46">
        <f t="shared" si="2"/>
        <v>864000</v>
      </c>
      <c r="G37" s="46">
        <f t="shared" si="2"/>
        <v>0</v>
      </c>
      <c r="H37" s="46">
        <f>+H38+H39+H40</f>
        <v>0</v>
      </c>
      <c r="I37" s="46">
        <f t="shared" si="2"/>
        <v>25763209</v>
      </c>
    </row>
    <row r="38" spans="1:9" s="63" customFormat="1" ht="12" customHeight="1">
      <c r="A38" s="95" t="s">
        <v>304</v>
      </c>
      <c r="B38" s="217" t="s">
        <v>132</v>
      </c>
      <c r="C38" s="233"/>
      <c r="D38" s="233">
        <v>714690</v>
      </c>
      <c r="E38" s="233"/>
      <c r="F38" s="233"/>
      <c r="G38" s="233"/>
      <c r="H38" s="233"/>
      <c r="I38" s="233">
        <f>SUM(C38:D38)</f>
        <v>714690</v>
      </c>
    </row>
    <row r="39" spans="1:9" s="63" customFormat="1" ht="12" customHeight="1">
      <c r="A39" s="95" t="s">
        <v>305</v>
      </c>
      <c r="B39" s="218" t="s">
        <v>528</v>
      </c>
      <c r="C39" s="257">
        <v>24184519</v>
      </c>
      <c r="D39" s="257"/>
      <c r="E39" s="257"/>
      <c r="F39" s="257">
        <v>864000</v>
      </c>
      <c r="G39" s="257"/>
      <c r="H39" s="257"/>
      <c r="I39" s="421">
        <f>SUM(C39:F39)</f>
        <v>25048519</v>
      </c>
    </row>
    <row r="40" spans="1:9" s="99" customFormat="1" ht="12" customHeight="1" thickBot="1">
      <c r="A40" s="94" t="s">
        <v>306</v>
      </c>
      <c r="B40" s="219" t="s">
        <v>307</v>
      </c>
      <c r="C40" s="225"/>
      <c r="D40" s="225"/>
      <c r="E40" s="225"/>
      <c r="F40" s="225"/>
      <c r="G40" s="225"/>
      <c r="H40" s="225"/>
      <c r="I40" s="225"/>
    </row>
    <row r="41" spans="1:9" s="99" customFormat="1" ht="15" customHeight="1" thickBot="1">
      <c r="A41" s="33" t="s">
        <v>13</v>
      </c>
      <c r="B41" s="222" t="s">
        <v>308</v>
      </c>
      <c r="C41" s="43">
        <f aca="true" t="shared" si="3" ref="C41:I41">+C36+C37</f>
        <v>24234519</v>
      </c>
      <c r="D41" s="43">
        <f t="shared" si="3"/>
        <v>714690</v>
      </c>
      <c r="E41" s="43">
        <f t="shared" si="3"/>
        <v>0</v>
      </c>
      <c r="F41" s="43">
        <f t="shared" si="3"/>
        <v>864000</v>
      </c>
      <c r="G41" s="43">
        <f t="shared" si="3"/>
        <v>0</v>
      </c>
      <c r="H41" s="43">
        <f>+H36+H37</f>
        <v>0</v>
      </c>
      <c r="I41" s="43">
        <f t="shared" si="3"/>
        <v>25813209</v>
      </c>
    </row>
    <row r="42" spans="1:9" s="99" customFormat="1" ht="15" customHeight="1">
      <c r="A42" s="34"/>
      <c r="B42" s="35"/>
      <c r="C42" s="169"/>
      <c r="D42" s="169"/>
      <c r="E42" s="169"/>
      <c r="F42" s="169"/>
      <c r="G42" s="169"/>
      <c r="H42" s="169"/>
      <c r="I42" s="169"/>
    </row>
    <row r="43" spans="1:9" ht="13.5" thickBot="1">
      <c r="A43" s="36"/>
      <c r="B43" s="37"/>
      <c r="C43" s="172"/>
      <c r="D43" s="172"/>
      <c r="E43" s="172"/>
      <c r="F43" s="172"/>
      <c r="G43" s="172"/>
      <c r="H43" s="172"/>
      <c r="I43" s="172"/>
    </row>
    <row r="44" spans="1:9" s="98" customFormat="1" ht="39.75" customHeight="1" thickBot="1">
      <c r="A44" s="38"/>
      <c r="B44" s="39" t="s">
        <v>39</v>
      </c>
      <c r="C44" s="394" t="s">
        <v>597</v>
      </c>
      <c r="D44" s="394" t="s">
        <v>699</v>
      </c>
      <c r="E44" s="394" t="s">
        <v>701</v>
      </c>
      <c r="F44" s="394" t="s">
        <v>708</v>
      </c>
      <c r="G44" s="394" t="s">
        <v>709</v>
      </c>
      <c r="H44" s="394" t="s">
        <v>712</v>
      </c>
      <c r="I44" s="394" t="s">
        <v>700</v>
      </c>
    </row>
    <row r="45" spans="1:9" s="100" customFormat="1" ht="12" customHeight="1" thickBot="1">
      <c r="A45" s="24" t="s">
        <v>4</v>
      </c>
      <c r="B45" s="196" t="s">
        <v>309</v>
      </c>
      <c r="C45" s="46">
        <f aca="true" t="shared" si="4" ref="C45:I45">SUM(C46:C50)</f>
        <v>21734519</v>
      </c>
      <c r="D45" s="46">
        <f t="shared" si="4"/>
        <v>714690</v>
      </c>
      <c r="E45" s="46">
        <f t="shared" si="4"/>
        <v>0</v>
      </c>
      <c r="F45" s="46">
        <f t="shared" si="4"/>
        <v>864000</v>
      </c>
      <c r="G45" s="46">
        <f t="shared" si="4"/>
        <v>0</v>
      </c>
      <c r="H45" s="46">
        <f>SUM(H46:H50)</f>
        <v>-382546</v>
      </c>
      <c r="I45" s="46">
        <f t="shared" si="4"/>
        <v>22930663</v>
      </c>
    </row>
    <row r="46" spans="1:9" ht="12" customHeight="1">
      <c r="A46" s="94" t="s">
        <v>60</v>
      </c>
      <c r="B46" s="151" t="s">
        <v>34</v>
      </c>
      <c r="C46" s="419">
        <v>15599723</v>
      </c>
      <c r="D46" s="419"/>
      <c r="E46" s="419"/>
      <c r="F46" s="419">
        <v>732200</v>
      </c>
      <c r="G46" s="419"/>
      <c r="H46" s="419">
        <v>-616546</v>
      </c>
      <c r="I46" s="421">
        <f>SUM(C46:H46)</f>
        <v>15715377</v>
      </c>
    </row>
    <row r="47" spans="1:9" ht="12" customHeight="1">
      <c r="A47" s="94" t="s">
        <v>61</v>
      </c>
      <c r="B47" s="150" t="s">
        <v>106</v>
      </c>
      <c r="C47" s="420">
        <v>2082224</v>
      </c>
      <c r="D47" s="420"/>
      <c r="E47" s="420"/>
      <c r="F47" s="420">
        <v>131800</v>
      </c>
      <c r="G47" s="420"/>
      <c r="H47" s="420"/>
      <c r="I47" s="421">
        <f>SUM(C47:F47)</f>
        <v>2214024</v>
      </c>
    </row>
    <row r="48" spans="1:9" ht="12" customHeight="1">
      <c r="A48" s="94" t="s">
        <v>62</v>
      </c>
      <c r="B48" s="150" t="s">
        <v>81</v>
      </c>
      <c r="C48" s="421">
        <v>4052572</v>
      </c>
      <c r="D48" s="421">
        <v>714690</v>
      </c>
      <c r="E48" s="421"/>
      <c r="F48" s="421"/>
      <c r="G48" s="421"/>
      <c r="H48" s="421">
        <v>234000</v>
      </c>
      <c r="I48" s="421">
        <f>SUM(C48:H48)</f>
        <v>5001262</v>
      </c>
    </row>
    <row r="49" spans="1:9" ht="12" customHeight="1">
      <c r="A49" s="94" t="s">
        <v>63</v>
      </c>
      <c r="B49" s="150" t="s">
        <v>107</v>
      </c>
      <c r="C49" s="224"/>
      <c r="D49" s="224"/>
      <c r="E49" s="224"/>
      <c r="F49" s="224"/>
      <c r="G49" s="224"/>
      <c r="H49" s="224"/>
      <c r="I49" s="224"/>
    </row>
    <row r="50" spans="1:9" ht="12" customHeight="1" thickBot="1">
      <c r="A50" s="94" t="s">
        <v>82</v>
      </c>
      <c r="B50" s="150" t="s">
        <v>108</v>
      </c>
      <c r="C50" s="225"/>
      <c r="D50" s="225"/>
      <c r="E50" s="225"/>
      <c r="F50" s="225"/>
      <c r="G50" s="225"/>
      <c r="H50" s="225"/>
      <c r="I50" s="225"/>
    </row>
    <row r="51" spans="1:9" ht="12" customHeight="1" thickBot="1">
      <c r="A51" s="24" t="s">
        <v>5</v>
      </c>
      <c r="B51" s="196" t="s">
        <v>310</v>
      </c>
      <c r="C51" s="46">
        <f aca="true" t="shared" si="5" ref="C51:I51">SUM(C52:C54)</f>
        <v>2500000</v>
      </c>
      <c r="D51" s="46">
        <f t="shared" si="5"/>
        <v>0</v>
      </c>
      <c r="E51" s="46">
        <f t="shared" si="5"/>
        <v>0</v>
      </c>
      <c r="F51" s="46">
        <f t="shared" si="5"/>
        <v>0</v>
      </c>
      <c r="G51" s="46">
        <f t="shared" si="5"/>
        <v>0</v>
      </c>
      <c r="H51" s="46">
        <f>SUM(H52:H54)</f>
        <v>382546</v>
      </c>
      <c r="I51" s="46">
        <f t="shared" si="5"/>
        <v>2882546</v>
      </c>
    </row>
    <row r="52" spans="1:9" s="100" customFormat="1" ht="12" customHeight="1">
      <c r="A52" s="94" t="s">
        <v>66</v>
      </c>
      <c r="B52" s="151" t="s">
        <v>125</v>
      </c>
      <c r="C52" s="226">
        <v>2500000</v>
      </c>
      <c r="D52" s="226"/>
      <c r="E52" s="226"/>
      <c r="F52" s="226"/>
      <c r="G52" s="226"/>
      <c r="H52" s="226">
        <v>382546</v>
      </c>
      <c r="I52" s="421">
        <f>SUM(C52:H52)</f>
        <v>2882546</v>
      </c>
    </row>
    <row r="53" spans="1:9" ht="12" customHeight="1">
      <c r="A53" s="94" t="s">
        <v>67</v>
      </c>
      <c r="B53" s="150" t="s">
        <v>110</v>
      </c>
      <c r="C53" s="224"/>
      <c r="D53" s="224"/>
      <c r="E53" s="224"/>
      <c r="F53" s="224"/>
      <c r="G53" s="224"/>
      <c r="H53" s="224"/>
      <c r="I53" s="224"/>
    </row>
    <row r="54" spans="1:9" ht="12" customHeight="1">
      <c r="A54" s="94" t="s">
        <v>68</v>
      </c>
      <c r="B54" s="150" t="s">
        <v>40</v>
      </c>
      <c r="C54" s="224"/>
      <c r="D54" s="224"/>
      <c r="E54" s="224"/>
      <c r="F54" s="224"/>
      <c r="G54" s="224"/>
      <c r="H54" s="224"/>
      <c r="I54" s="224"/>
    </row>
    <row r="55" spans="1:9" ht="12" customHeight="1" thickBot="1">
      <c r="A55" s="94" t="s">
        <v>69</v>
      </c>
      <c r="B55" s="150" t="s">
        <v>394</v>
      </c>
      <c r="C55" s="225"/>
      <c r="D55" s="225"/>
      <c r="E55" s="225"/>
      <c r="F55" s="225"/>
      <c r="G55" s="225"/>
      <c r="H55" s="225"/>
      <c r="I55" s="225"/>
    </row>
    <row r="56" spans="1:9" ht="15" customHeight="1" thickBot="1">
      <c r="A56" s="24" t="s">
        <v>6</v>
      </c>
      <c r="B56" s="196" t="s">
        <v>1</v>
      </c>
      <c r="C56" s="223"/>
      <c r="D56" s="223"/>
      <c r="E56" s="223"/>
      <c r="F56" s="223"/>
      <c r="G56" s="223"/>
      <c r="H56" s="223"/>
      <c r="I56" s="223"/>
    </row>
    <row r="57" spans="1:9" ht="13.5" thickBot="1">
      <c r="A57" s="24" t="s">
        <v>7</v>
      </c>
      <c r="B57" s="220" t="s">
        <v>398</v>
      </c>
      <c r="C57" s="43">
        <f aca="true" t="shared" si="6" ref="C57:I57">+C45+C51+C56</f>
        <v>24234519</v>
      </c>
      <c r="D57" s="43">
        <f t="shared" si="6"/>
        <v>714690</v>
      </c>
      <c r="E57" s="43">
        <f t="shared" si="6"/>
        <v>0</v>
      </c>
      <c r="F57" s="43">
        <f t="shared" si="6"/>
        <v>864000</v>
      </c>
      <c r="G57" s="43">
        <f t="shared" si="6"/>
        <v>0</v>
      </c>
      <c r="H57" s="856">
        <f>+H45+H51+H56</f>
        <v>0</v>
      </c>
      <c r="I57" s="43">
        <f t="shared" si="6"/>
        <v>25813209</v>
      </c>
    </row>
    <row r="58" spans="3:9" ht="15" customHeight="1" thickBot="1">
      <c r="C58" s="305"/>
      <c r="D58" s="305"/>
      <c r="E58" s="305"/>
      <c r="F58" s="305"/>
      <c r="G58" s="305"/>
      <c r="H58" s="305"/>
      <c r="I58" s="305"/>
    </row>
    <row r="59" spans="1:9" ht="14.25" customHeight="1" thickBot="1">
      <c r="A59" s="42" t="s">
        <v>389</v>
      </c>
      <c r="B59" s="221"/>
      <c r="C59" s="229">
        <v>3</v>
      </c>
      <c r="D59" s="229"/>
      <c r="E59" s="229"/>
      <c r="F59" s="229"/>
      <c r="G59" s="229"/>
      <c r="H59" s="229"/>
      <c r="I59" s="229">
        <v>3</v>
      </c>
    </row>
    <row r="60" spans="1:9" ht="13.5" thickBot="1">
      <c r="A60" s="42" t="s">
        <v>122</v>
      </c>
      <c r="B60" s="221"/>
      <c r="C60" s="229"/>
      <c r="D60" s="229"/>
      <c r="E60" s="229"/>
      <c r="F60" s="229"/>
      <c r="G60" s="229"/>
      <c r="H60" s="229"/>
      <c r="I60" s="22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Header>&amp;R17.sz.melléklet a........../2024/ (.......)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74"/>
  <sheetViews>
    <sheetView view="pageLayout" zoomScale="80" zoomScaleNormal="75" zoomScaleSheetLayoutView="100" zoomScalePageLayoutView="80" workbookViewId="0" topLeftCell="A1">
      <selection activeCell="M9" sqref="M9"/>
    </sheetView>
  </sheetViews>
  <sheetFormatPr defaultColWidth="9.00390625" defaultRowHeight="12.75"/>
  <cols>
    <col min="1" max="1" width="4.625" style="123" customWidth="1"/>
    <col min="2" max="2" width="5.125" style="124" customWidth="1"/>
    <col min="3" max="3" width="5.625" style="124" customWidth="1"/>
    <col min="4" max="4" width="94.00390625" style="124" customWidth="1"/>
    <col min="5" max="7" width="12.875" style="174" customWidth="1"/>
    <col min="8" max="16384" width="9.375" style="102" customWidth="1"/>
  </cols>
  <sheetData>
    <row r="1" spans="1:7" ht="36" customHeight="1">
      <c r="A1" s="879" t="s">
        <v>580</v>
      </c>
      <c r="B1" s="879"/>
      <c r="C1" s="879"/>
      <c r="D1" s="879"/>
      <c r="E1" s="879"/>
      <c r="F1" s="102"/>
      <c r="G1" s="102"/>
    </row>
    <row r="2" spans="1:7" ht="20.25" customHeight="1" thickBot="1">
      <c r="A2" s="103"/>
      <c r="B2" s="103"/>
      <c r="C2" s="103"/>
      <c r="D2" s="393"/>
      <c r="E2" s="396"/>
      <c r="F2" s="396"/>
      <c r="G2" s="396" t="s">
        <v>506</v>
      </c>
    </row>
    <row r="3" spans="1:7" ht="43.5" customHeight="1" thickBot="1">
      <c r="A3" s="398"/>
      <c r="B3" s="401"/>
      <c r="C3" s="402"/>
      <c r="D3" s="403" t="s">
        <v>43</v>
      </c>
      <c r="E3" s="394" t="s">
        <v>597</v>
      </c>
      <c r="F3" s="394" t="s">
        <v>708</v>
      </c>
      <c r="G3" s="394" t="s">
        <v>700</v>
      </c>
    </row>
    <row r="4" spans="1:7" ht="16.5" customHeight="1" thickBot="1">
      <c r="A4" s="880" t="s">
        <v>421</v>
      </c>
      <c r="B4" s="881">
        <v>1</v>
      </c>
      <c r="C4" s="104"/>
      <c r="D4" s="399" t="s">
        <v>422</v>
      </c>
      <c r="E4" s="400">
        <f>SUM(E5:E8)</f>
        <v>230223215</v>
      </c>
      <c r="F4" s="400">
        <f>SUM(F5:F8)</f>
        <v>8739360</v>
      </c>
      <c r="G4" s="400">
        <f>SUM(G5:G8)</f>
        <v>238962575</v>
      </c>
    </row>
    <row r="5" spans="1:7" s="107" customFormat="1" ht="16.5" customHeight="1">
      <c r="A5" s="880"/>
      <c r="B5" s="881"/>
      <c r="C5" s="106" t="s">
        <v>423</v>
      </c>
      <c r="D5" s="351" t="s">
        <v>555</v>
      </c>
      <c r="E5" s="371">
        <v>144017370</v>
      </c>
      <c r="F5" s="371">
        <v>8739360</v>
      </c>
      <c r="G5" s="371">
        <f>E5+F5</f>
        <v>152756730</v>
      </c>
    </row>
    <row r="6" spans="1:7" ht="16.5" customHeight="1">
      <c r="A6" s="880"/>
      <c r="B6" s="881"/>
      <c r="C6" s="106" t="s">
        <v>424</v>
      </c>
      <c r="D6" s="306" t="s">
        <v>556</v>
      </c>
      <c r="E6" s="372">
        <v>58180645</v>
      </c>
      <c r="F6" s="372"/>
      <c r="G6" s="372">
        <v>58180645</v>
      </c>
    </row>
    <row r="7" spans="1:7" ht="16.5" customHeight="1">
      <c r="A7" s="880"/>
      <c r="B7" s="881"/>
      <c r="C7" s="106" t="s">
        <v>425</v>
      </c>
      <c r="D7" s="307" t="s">
        <v>426</v>
      </c>
      <c r="E7" s="372">
        <v>28025200</v>
      </c>
      <c r="F7" s="372"/>
      <c r="G7" s="372">
        <v>28025200</v>
      </c>
    </row>
    <row r="8" spans="1:7" ht="16.5" customHeight="1">
      <c r="A8" s="880"/>
      <c r="B8" s="105">
        <v>2</v>
      </c>
      <c r="C8" s="106"/>
      <c r="D8" s="308" t="s">
        <v>427</v>
      </c>
      <c r="E8" s="373"/>
      <c r="F8" s="373"/>
      <c r="G8" s="373"/>
    </row>
    <row r="9" spans="1:7" ht="16.5" customHeight="1" thickBot="1">
      <c r="A9" s="880"/>
      <c r="B9" s="108">
        <v>3</v>
      </c>
      <c r="C9" s="109"/>
      <c r="D9" s="352" t="s">
        <v>558</v>
      </c>
      <c r="E9" s="374">
        <v>56533241</v>
      </c>
      <c r="F9" s="374"/>
      <c r="G9" s="374">
        <v>56533241</v>
      </c>
    </row>
    <row r="10" spans="1:7" ht="25.5" customHeight="1" thickBot="1">
      <c r="A10" s="880"/>
      <c r="B10" s="882"/>
      <c r="C10" s="882"/>
      <c r="D10" s="370" t="s">
        <v>428</v>
      </c>
      <c r="E10" s="397">
        <f>E4</f>
        <v>230223215</v>
      </c>
      <c r="F10" s="397">
        <f>F4</f>
        <v>8739360</v>
      </c>
      <c r="G10" s="397">
        <f>G4</f>
        <v>238962575</v>
      </c>
    </row>
    <row r="11" spans="1:7" ht="25.5" customHeight="1">
      <c r="A11" s="322"/>
      <c r="B11" s="108"/>
      <c r="C11" s="108"/>
      <c r="D11" s="353"/>
      <c r="E11" s="354"/>
      <c r="F11" s="354"/>
      <c r="G11" s="354"/>
    </row>
    <row r="12" spans="1:7" ht="16.5" customHeight="1">
      <c r="A12" s="883" t="s">
        <v>429</v>
      </c>
      <c r="B12" s="884">
        <v>1</v>
      </c>
      <c r="C12" s="111" t="s">
        <v>423</v>
      </c>
      <c r="D12" s="309" t="s">
        <v>430</v>
      </c>
      <c r="E12" s="376">
        <v>162097320</v>
      </c>
      <c r="F12" s="376">
        <v>25000000</v>
      </c>
      <c r="G12" s="371">
        <f>E12+F12</f>
        <v>187097320</v>
      </c>
    </row>
    <row r="13" spans="1:7" ht="16.5" customHeight="1" thickBot="1">
      <c r="A13" s="883"/>
      <c r="B13" s="884"/>
      <c r="C13" s="111" t="s">
        <v>425</v>
      </c>
      <c r="D13" s="355" t="s">
        <v>431</v>
      </c>
      <c r="E13" s="377">
        <v>82822900</v>
      </c>
      <c r="F13" s="377">
        <v>12028996</v>
      </c>
      <c r="G13" s="371">
        <f>E13+F13</f>
        <v>94851896</v>
      </c>
    </row>
    <row r="14" spans="1:7" ht="30" customHeight="1" thickBot="1">
      <c r="A14" s="883"/>
      <c r="B14" s="884"/>
      <c r="C14" s="109" t="s">
        <v>432</v>
      </c>
      <c r="D14" s="356" t="s">
        <v>543</v>
      </c>
      <c r="E14" s="375">
        <f>SUM(E12:E13)</f>
        <v>244920220</v>
      </c>
      <c r="F14" s="375">
        <f>SUM(F12:F13)</f>
        <v>37028996</v>
      </c>
      <c r="G14" s="375">
        <f>SUM(G12:G13)</f>
        <v>281949216</v>
      </c>
    </row>
    <row r="15" spans="1:7" ht="16.5" customHeight="1">
      <c r="A15" s="883"/>
      <c r="B15" s="110">
        <v>2</v>
      </c>
      <c r="C15" s="113"/>
      <c r="D15" s="357" t="s">
        <v>433</v>
      </c>
      <c r="E15" s="378">
        <v>45110000</v>
      </c>
      <c r="F15" s="378"/>
      <c r="G15" s="378">
        <v>45110000</v>
      </c>
    </row>
    <row r="16" spans="1:7" ht="16.5" customHeight="1">
      <c r="A16" s="883"/>
      <c r="B16" s="110"/>
      <c r="C16" s="112"/>
      <c r="D16" s="310" t="s">
        <v>434</v>
      </c>
      <c r="E16" s="376"/>
      <c r="F16" s="376"/>
      <c r="G16" s="376"/>
    </row>
    <row r="17" spans="1:7" ht="24.75" customHeight="1">
      <c r="A17" s="883"/>
      <c r="B17" s="884">
        <v>3</v>
      </c>
      <c r="C17" s="114"/>
      <c r="D17" s="155" t="s">
        <v>565</v>
      </c>
      <c r="E17" s="376"/>
      <c r="F17" s="376"/>
      <c r="G17" s="376"/>
    </row>
    <row r="18" spans="1:7" ht="15">
      <c r="A18" s="883"/>
      <c r="B18" s="884"/>
      <c r="C18" s="116"/>
      <c r="D18" s="310" t="s">
        <v>435</v>
      </c>
      <c r="E18" s="376">
        <v>3928596</v>
      </c>
      <c r="F18" s="376"/>
      <c r="G18" s="376">
        <v>3928596</v>
      </c>
    </row>
    <row r="19" spans="1:7" ht="15.75" thickBot="1">
      <c r="A19" s="883"/>
      <c r="B19" s="884"/>
      <c r="C19" s="116"/>
      <c r="D19" s="358" t="s">
        <v>436</v>
      </c>
      <c r="E19" s="377">
        <v>5231910</v>
      </c>
      <c r="F19" s="377"/>
      <c r="G19" s="377">
        <v>5231910</v>
      </c>
    </row>
    <row r="20" spans="1:7" ht="28.5" customHeight="1" thickBot="1">
      <c r="A20" s="883"/>
      <c r="B20" s="115"/>
      <c r="C20" s="115"/>
      <c r="D20" s="359" t="s">
        <v>437</v>
      </c>
      <c r="E20" s="375">
        <f>SUM(E14:E19)</f>
        <v>299190726</v>
      </c>
      <c r="F20" s="375">
        <f>SUM(F14:F19)</f>
        <v>37028996</v>
      </c>
      <c r="G20" s="375">
        <f>SUM(G14:G19)</f>
        <v>336219722</v>
      </c>
    </row>
    <row r="21" spans="1:7" ht="16.5" customHeight="1">
      <c r="A21" s="883" t="s">
        <v>438</v>
      </c>
      <c r="B21" s="110">
        <v>2</v>
      </c>
      <c r="C21" s="114"/>
      <c r="D21" s="357" t="s">
        <v>557</v>
      </c>
      <c r="E21" s="379"/>
      <c r="F21" s="379"/>
      <c r="G21" s="379"/>
    </row>
    <row r="22" spans="1:7" ht="16.5" customHeight="1">
      <c r="A22" s="883"/>
      <c r="B22" s="884">
        <v>3</v>
      </c>
      <c r="C22" s="116" t="s">
        <v>423</v>
      </c>
      <c r="D22" s="309" t="s">
        <v>439</v>
      </c>
      <c r="E22" s="376"/>
      <c r="F22" s="376"/>
      <c r="G22" s="376"/>
    </row>
    <row r="23" spans="1:7" ht="16.5" customHeight="1">
      <c r="A23" s="883"/>
      <c r="B23" s="884"/>
      <c r="C23" s="116" t="s">
        <v>424</v>
      </c>
      <c r="D23" s="309" t="s">
        <v>440</v>
      </c>
      <c r="E23" s="373"/>
      <c r="F23" s="373"/>
      <c r="G23" s="373"/>
    </row>
    <row r="24" spans="1:7" ht="16.5" customHeight="1">
      <c r="A24" s="883"/>
      <c r="B24" s="884"/>
      <c r="C24" s="116" t="s">
        <v>425</v>
      </c>
      <c r="D24" s="309" t="s">
        <v>441</v>
      </c>
      <c r="E24" s="376">
        <v>2804780</v>
      </c>
      <c r="F24" s="376"/>
      <c r="G24" s="376">
        <v>2804780</v>
      </c>
    </row>
    <row r="25" spans="1:7" ht="16.5" customHeight="1">
      <c r="A25" s="883"/>
      <c r="B25" s="884"/>
      <c r="C25" s="116" t="s">
        <v>442</v>
      </c>
      <c r="D25" s="309" t="s">
        <v>566</v>
      </c>
      <c r="E25" s="376">
        <v>13981400</v>
      </c>
      <c r="F25" s="376"/>
      <c r="G25" s="376">
        <v>13981400</v>
      </c>
    </row>
    <row r="26" spans="1:7" ht="16.5" customHeight="1">
      <c r="A26" s="883"/>
      <c r="B26" s="884"/>
      <c r="C26" s="116" t="s">
        <v>443</v>
      </c>
      <c r="D26" s="309" t="s">
        <v>567</v>
      </c>
      <c r="E26" s="376">
        <v>16359000</v>
      </c>
      <c r="F26" s="376">
        <v>3830400</v>
      </c>
      <c r="G26" s="371">
        <f>E26+F26</f>
        <v>20189400</v>
      </c>
    </row>
    <row r="27" spans="1:7" ht="16.5" customHeight="1">
      <c r="A27" s="883"/>
      <c r="B27" s="884"/>
      <c r="C27" s="116" t="s">
        <v>444</v>
      </c>
      <c r="D27" s="309" t="s">
        <v>568</v>
      </c>
      <c r="E27" s="376">
        <v>1097000</v>
      </c>
      <c r="F27" s="376"/>
      <c r="G27" s="376">
        <v>1097000</v>
      </c>
    </row>
    <row r="28" spans="1:7" ht="16.5" customHeight="1">
      <c r="A28" s="883"/>
      <c r="B28" s="884"/>
      <c r="C28" s="116" t="s">
        <v>445</v>
      </c>
      <c r="D28" s="309" t="s">
        <v>446</v>
      </c>
      <c r="E28" s="373"/>
      <c r="F28" s="373"/>
      <c r="G28" s="373"/>
    </row>
    <row r="29" spans="1:7" ht="16.5" customHeight="1">
      <c r="A29" s="883"/>
      <c r="B29" s="884"/>
      <c r="C29" s="116" t="s">
        <v>447</v>
      </c>
      <c r="D29" s="309" t="s">
        <v>448</v>
      </c>
      <c r="E29" s="373"/>
      <c r="F29" s="373"/>
      <c r="G29" s="373"/>
    </row>
    <row r="30" spans="1:7" ht="16.5" customHeight="1">
      <c r="A30" s="883"/>
      <c r="B30" s="884"/>
      <c r="C30" s="116" t="s">
        <v>449</v>
      </c>
      <c r="D30" s="309" t="s">
        <v>450</v>
      </c>
      <c r="E30" s="373"/>
      <c r="F30" s="373"/>
      <c r="G30" s="373"/>
    </row>
    <row r="31" spans="1:7" ht="16.5" customHeight="1">
      <c r="A31" s="883"/>
      <c r="B31" s="884"/>
      <c r="C31" s="116" t="s">
        <v>451</v>
      </c>
      <c r="D31" s="309" t="s">
        <v>452</v>
      </c>
      <c r="E31" s="376"/>
      <c r="F31" s="376"/>
      <c r="G31" s="376"/>
    </row>
    <row r="32" spans="1:7" ht="16.5" customHeight="1">
      <c r="A32" s="883"/>
      <c r="B32" s="884"/>
      <c r="C32" s="116" t="s">
        <v>453</v>
      </c>
      <c r="D32" s="309" t="s">
        <v>454</v>
      </c>
      <c r="E32" s="373"/>
      <c r="F32" s="373"/>
      <c r="G32" s="373"/>
    </row>
    <row r="33" spans="1:7" ht="16.5" customHeight="1">
      <c r="A33" s="883"/>
      <c r="B33" s="884"/>
      <c r="C33" s="116" t="s">
        <v>455</v>
      </c>
      <c r="D33" s="309" t="s">
        <v>456</v>
      </c>
      <c r="E33" s="373"/>
      <c r="F33" s="373"/>
      <c r="G33" s="373"/>
    </row>
    <row r="34" spans="1:7" ht="16.5" customHeight="1">
      <c r="A34" s="883"/>
      <c r="B34" s="884"/>
      <c r="C34" s="116" t="s">
        <v>457</v>
      </c>
      <c r="D34" s="309" t="s">
        <v>458</v>
      </c>
      <c r="E34" s="373"/>
      <c r="F34" s="373"/>
      <c r="G34" s="373"/>
    </row>
    <row r="35" spans="1:7" ht="18" customHeight="1">
      <c r="A35" s="883"/>
      <c r="B35" s="884"/>
      <c r="C35" s="117"/>
      <c r="D35" s="155" t="s">
        <v>459</v>
      </c>
      <c r="E35" s="380">
        <f>SUM(E24:E34)</f>
        <v>34242180</v>
      </c>
      <c r="F35" s="380">
        <f>SUM(F24:F34)</f>
        <v>3830400</v>
      </c>
      <c r="G35" s="380">
        <f>SUM(G24:G34)</f>
        <v>38072580</v>
      </c>
    </row>
    <row r="36" spans="1:7" ht="16.5" customHeight="1">
      <c r="A36" s="883"/>
      <c r="B36" s="884">
        <v>4</v>
      </c>
      <c r="C36" s="116" t="s">
        <v>423</v>
      </c>
      <c r="D36" s="309" t="s">
        <v>460</v>
      </c>
      <c r="E36" s="373"/>
      <c r="F36" s="373"/>
      <c r="G36" s="373"/>
    </row>
    <row r="37" spans="1:7" ht="16.5" customHeight="1">
      <c r="A37" s="883"/>
      <c r="B37" s="884"/>
      <c r="C37" s="116" t="s">
        <v>424</v>
      </c>
      <c r="D37" s="309" t="s">
        <v>461</v>
      </c>
      <c r="E37" s="373"/>
      <c r="F37" s="373"/>
      <c r="G37" s="373"/>
    </row>
    <row r="38" spans="1:7" ht="25.5" customHeight="1">
      <c r="A38" s="883"/>
      <c r="B38" s="884"/>
      <c r="C38" s="118"/>
      <c r="D38" s="311" t="s">
        <v>462</v>
      </c>
      <c r="E38" s="373"/>
      <c r="F38" s="373"/>
      <c r="G38" s="373"/>
    </row>
    <row r="39" spans="1:7" ht="16.5" customHeight="1">
      <c r="A39" s="883"/>
      <c r="B39" s="884">
        <v>5</v>
      </c>
      <c r="C39" s="116" t="s">
        <v>423</v>
      </c>
      <c r="D39" s="309" t="s">
        <v>463</v>
      </c>
      <c r="E39" s="376">
        <v>48632403</v>
      </c>
      <c r="F39" s="376">
        <v>4695207</v>
      </c>
      <c r="G39" s="371">
        <f>E39+F39</f>
        <v>53327610</v>
      </c>
    </row>
    <row r="40" spans="1:7" ht="16.5" customHeight="1">
      <c r="A40" s="883"/>
      <c r="B40" s="884"/>
      <c r="C40" s="116" t="s">
        <v>424</v>
      </c>
      <c r="D40" s="309" t="s">
        <v>464</v>
      </c>
      <c r="E40" s="435">
        <v>48073362</v>
      </c>
      <c r="F40" s="435">
        <v>17779319</v>
      </c>
      <c r="G40" s="371">
        <f>E40+F40</f>
        <v>65852681</v>
      </c>
    </row>
    <row r="41" spans="1:7" ht="16.5" customHeight="1">
      <c r="A41" s="883"/>
      <c r="B41" s="884"/>
      <c r="C41" s="116"/>
      <c r="D41" s="309" t="s">
        <v>465</v>
      </c>
      <c r="E41" s="376">
        <v>541728</v>
      </c>
      <c r="F41" s="376"/>
      <c r="G41" s="376">
        <v>541728</v>
      </c>
    </row>
    <row r="42" spans="1:7" ht="17.25" customHeight="1" thickBot="1">
      <c r="A42" s="883"/>
      <c r="B42" s="884"/>
      <c r="C42" s="118"/>
      <c r="D42" s="352" t="s">
        <v>466</v>
      </c>
      <c r="E42" s="374">
        <f>SUM(E39:E41)</f>
        <v>97247493</v>
      </c>
      <c r="F42" s="374">
        <f>SUM(F39:F41)</f>
        <v>22474526</v>
      </c>
      <c r="G42" s="374">
        <f>SUM(G39:G41)</f>
        <v>119722019</v>
      </c>
    </row>
    <row r="43" spans="1:7" ht="30" customHeight="1" thickBot="1">
      <c r="A43" s="883"/>
      <c r="B43" s="882"/>
      <c r="C43" s="882"/>
      <c r="D43" s="360" t="s">
        <v>467</v>
      </c>
      <c r="E43" s="375">
        <f>E35+E42</f>
        <v>131489673</v>
      </c>
      <c r="F43" s="375">
        <f>F35+F42</f>
        <v>26304926</v>
      </c>
      <c r="G43" s="375">
        <f>G35+G42</f>
        <v>157794599</v>
      </c>
    </row>
    <row r="44" spans="1:7" ht="16.5" customHeight="1" thickBot="1">
      <c r="A44" s="885" t="s">
        <v>468</v>
      </c>
      <c r="B44" s="884">
        <v>1</v>
      </c>
      <c r="C44" s="116" t="s">
        <v>423</v>
      </c>
      <c r="D44" s="361" t="s">
        <v>469</v>
      </c>
      <c r="E44" s="381"/>
      <c r="F44" s="381"/>
      <c r="G44" s="381"/>
    </row>
    <row r="45" spans="1:7" ht="16.5" customHeight="1" thickBot="1">
      <c r="A45" s="885"/>
      <c r="B45" s="884"/>
      <c r="C45" s="116" t="s">
        <v>424</v>
      </c>
      <c r="D45" s="309" t="s">
        <v>470</v>
      </c>
      <c r="E45" s="373"/>
      <c r="F45" s="373"/>
      <c r="G45" s="373"/>
    </row>
    <row r="46" spans="1:7" ht="23.25" customHeight="1" thickBot="1">
      <c r="A46" s="885"/>
      <c r="B46" s="884"/>
      <c r="C46" s="116" t="s">
        <v>425</v>
      </c>
      <c r="D46" s="311" t="s">
        <v>471</v>
      </c>
      <c r="E46" s="376"/>
      <c r="F46" s="376"/>
      <c r="G46" s="376"/>
    </row>
    <row r="47" spans="1:7" ht="16.5" customHeight="1" thickBot="1">
      <c r="A47" s="885"/>
      <c r="B47" s="884"/>
      <c r="C47" s="116" t="s">
        <v>442</v>
      </c>
      <c r="D47" s="311" t="s">
        <v>544</v>
      </c>
      <c r="E47" s="380">
        <v>22149917</v>
      </c>
      <c r="F47" s="380"/>
      <c r="G47" s="380">
        <v>22149917</v>
      </c>
    </row>
    <row r="48" spans="1:7" ht="16.5" customHeight="1" thickBot="1">
      <c r="A48" s="885"/>
      <c r="B48" s="884"/>
      <c r="C48" s="116" t="s">
        <v>443</v>
      </c>
      <c r="D48" s="311" t="s">
        <v>599</v>
      </c>
      <c r="E48" s="435">
        <v>2034602</v>
      </c>
      <c r="F48" s="435">
        <v>864000</v>
      </c>
      <c r="G48" s="371">
        <f>E48+F48</f>
        <v>2898602</v>
      </c>
    </row>
    <row r="49" spans="1:7" ht="16.5" customHeight="1" thickBot="1">
      <c r="A49" s="885"/>
      <c r="B49" s="884"/>
      <c r="C49" s="116" t="s">
        <v>444</v>
      </c>
      <c r="D49" s="311" t="s">
        <v>472</v>
      </c>
      <c r="E49" s="380"/>
      <c r="F49" s="380"/>
      <c r="G49" s="380"/>
    </row>
    <row r="50" spans="1:7" ht="16.5" customHeight="1" thickBot="1">
      <c r="A50" s="885"/>
      <c r="B50" s="884"/>
      <c r="C50" s="116" t="s">
        <v>445</v>
      </c>
      <c r="D50" s="309" t="s">
        <v>473</v>
      </c>
      <c r="E50" s="380"/>
      <c r="F50" s="380"/>
      <c r="G50" s="380"/>
    </row>
    <row r="51" spans="1:7" ht="16.5" customHeight="1" thickBot="1">
      <c r="A51" s="885"/>
      <c r="B51" s="884"/>
      <c r="C51" s="116" t="s">
        <v>447</v>
      </c>
      <c r="D51" s="362" t="s">
        <v>474</v>
      </c>
      <c r="E51" s="374"/>
      <c r="F51" s="374"/>
      <c r="G51" s="374"/>
    </row>
    <row r="52" spans="1:7" ht="16.5" customHeight="1" thickBot="1">
      <c r="A52" s="885"/>
      <c r="B52" s="884"/>
      <c r="C52" s="116"/>
      <c r="D52" s="363" t="s">
        <v>475</v>
      </c>
      <c r="E52" s="382">
        <f>E47+E48</f>
        <v>24184519</v>
      </c>
      <c r="F52" s="382">
        <f>F47+F48</f>
        <v>864000</v>
      </c>
      <c r="G52" s="382">
        <f>G47+G48</f>
        <v>25048519</v>
      </c>
    </row>
    <row r="53" spans="1:7" ht="16.5" customHeight="1" thickBot="1">
      <c r="A53" s="885"/>
      <c r="B53" s="884">
        <v>2</v>
      </c>
      <c r="C53" s="116" t="s">
        <v>423</v>
      </c>
      <c r="D53" s="361" t="s">
        <v>476</v>
      </c>
      <c r="E53" s="381"/>
      <c r="F53" s="381"/>
      <c r="G53" s="381"/>
    </row>
    <row r="54" spans="1:7" ht="16.5" customHeight="1" thickBot="1">
      <c r="A54" s="885"/>
      <c r="B54" s="884"/>
      <c r="C54" s="116" t="s">
        <v>424</v>
      </c>
      <c r="D54" s="309" t="s">
        <v>477</v>
      </c>
      <c r="E54" s="373"/>
      <c r="F54" s="373"/>
      <c r="G54" s="373"/>
    </row>
    <row r="55" spans="1:7" ht="16.5" customHeight="1" thickBot="1">
      <c r="A55" s="885"/>
      <c r="B55" s="884"/>
      <c r="C55" s="116" t="s">
        <v>425</v>
      </c>
      <c r="D55" s="309" t="s">
        <v>478</v>
      </c>
      <c r="E55" s="373"/>
      <c r="F55" s="373"/>
      <c r="G55" s="373"/>
    </row>
    <row r="56" spans="1:7" ht="16.5" customHeight="1" thickBot="1">
      <c r="A56" s="885"/>
      <c r="B56" s="884"/>
      <c r="C56" s="116"/>
      <c r="D56" s="312" t="s">
        <v>479</v>
      </c>
      <c r="E56" s="373"/>
      <c r="F56" s="373"/>
      <c r="G56" s="373"/>
    </row>
    <row r="57" spans="1:7" ht="16.5" customHeight="1" thickBot="1">
      <c r="A57" s="885"/>
      <c r="B57" s="884"/>
      <c r="C57" s="116"/>
      <c r="D57" s="310" t="s">
        <v>480</v>
      </c>
      <c r="E57" s="373"/>
      <c r="F57" s="373"/>
      <c r="G57" s="373"/>
    </row>
    <row r="58" spans="1:7" ht="16.5" customHeight="1" thickBot="1">
      <c r="A58" s="885"/>
      <c r="B58" s="884"/>
      <c r="C58" s="116"/>
      <c r="D58" s="310" t="s">
        <v>481</v>
      </c>
      <c r="E58" s="373"/>
      <c r="F58" s="373"/>
      <c r="G58" s="373"/>
    </row>
    <row r="59" spans="1:7" ht="16.5" customHeight="1" thickBot="1">
      <c r="A59" s="885"/>
      <c r="B59" s="884"/>
      <c r="C59" s="116"/>
      <c r="D59" s="364" t="s">
        <v>482</v>
      </c>
      <c r="E59" s="383"/>
      <c r="F59" s="383"/>
      <c r="G59" s="383"/>
    </row>
    <row r="60" spans="1:7" ht="25.5" customHeight="1" thickBot="1">
      <c r="A60" s="885"/>
      <c r="B60" s="884"/>
      <c r="C60" s="116"/>
      <c r="D60" s="365" t="s">
        <v>483</v>
      </c>
      <c r="E60" s="382"/>
      <c r="F60" s="382"/>
      <c r="G60" s="382"/>
    </row>
    <row r="61" spans="1:7" ht="25.5" customHeight="1" thickBot="1">
      <c r="A61" s="885"/>
      <c r="B61" s="886"/>
      <c r="C61" s="886"/>
      <c r="D61" s="359" t="s">
        <v>484</v>
      </c>
      <c r="E61" s="375">
        <f>E52</f>
        <v>24184519</v>
      </c>
      <c r="F61" s="847">
        <f>F52</f>
        <v>864000</v>
      </c>
      <c r="G61" s="375">
        <f>G52</f>
        <v>25048519</v>
      </c>
    </row>
    <row r="62" spans="1:7" ht="25.5" customHeight="1" thickBot="1">
      <c r="A62" s="119"/>
      <c r="B62" s="119"/>
      <c r="C62" s="119"/>
      <c r="D62" s="366" t="s">
        <v>485</v>
      </c>
      <c r="E62" s="846">
        <v>171176131</v>
      </c>
      <c r="F62" s="848"/>
      <c r="G62" s="846">
        <v>171176131</v>
      </c>
    </row>
    <row r="63" spans="1:7" ht="25.5" customHeight="1" thickBot="1">
      <c r="A63" s="119"/>
      <c r="B63" s="119"/>
      <c r="C63" s="119"/>
      <c r="D63" s="313" t="s">
        <v>486</v>
      </c>
      <c r="E63" s="192"/>
      <c r="F63" s="192"/>
      <c r="G63" s="192"/>
    </row>
    <row r="64" spans="1:7" ht="25.5" customHeight="1" thickBot="1">
      <c r="A64" s="119"/>
      <c r="B64" s="119"/>
      <c r="C64" s="119"/>
      <c r="D64" s="313" t="s">
        <v>545</v>
      </c>
      <c r="E64" s="424"/>
      <c r="F64" s="424"/>
      <c r="G64" s="424"/>
    </row>
    <row r="65" spans="1:7" ht="25.5" customHeight="1" thickBot="1">
      <c r="A65" s="119"/>
      <c r="B65" s="119"/>
      <c r="C65" s="119"/>
      <c r="D65" s="237" t="s">
        <v>487</v>
      </c>
      <c r="E65" s="800">
        <f>E10+E20+E43+E61+E62+E63</f>
        <v>856264264</v>
      </c>
      <c r="F65" s="800">
        <f>F10+F20+F43+F61+F62+F63</f>
        <v>72937282</v>
      </c>
      <c r="G65" s="800">
        <f>G10+G20+G43+G61+G62+G63</f>
        <v>929201546</v>
      </c>
    </row>
    <row r="66" spans="1:7" s="121" customFormat="1" ht="25.5" customHeight="1">
      <c r="A66" s="119"/>
      <c r="B66" s="119"/>
      <c r="C66" s="119"/>
      <c r="D66" s="120"/>
      <c r="E66" s="384"/>
      <c r="F66" s="384"/>
      <c r="G66" s="384"/>
    </row>
    <row r="67" spans="1:7" s="121" customFormat="1" ht="35.25" customHeight="1">
      <c r="A67" s="887"/>
      <c r="B67" s="879"/>
      <c r="C67" s="879"/>
      <c r="D67" s="879"/>
      <c r="E67" s="367"/>
      <c r="F67" s="367"/>
      <c r="G67" s="367"/>
    </row>
    <row r="68" spans="1:7" s="121" customFormat="1" ht="13.5" customHeight="1">
      <c r="A68" s="119"/>
      <c r="B68" s="119"/>
      <c r="C68" s="119"/>
      <c r="D68" s="120"/>
      <c r="E68" s="368"/>
      <c r="F68" s="368"/>
      <c r="G68" s="368"/>
    </row>
    <row r="69" spans="1:7" s="122" customFormat="1" ht="16.5" customHeight="1">
      <c r="A69" s="119"/>
      <c r="B69" s="156"/>
      <c r="C69" s="888"/>
      <c r="D69" s="888"/>
      <c r="E69" s="368"/>
      <c r="F69" s="368"/>
      <c r="G69" s="368"/>
    </row>
    <row r="70" spans="1:7" s="122" customFormat="1" ht="15" customHeight="1">
      <c r="A70" s="157"/>
      <c r="B70" s="158"/>
      <c r="C70" s="889"/>
      <c r="D70" s="889"/>
      <c r="E70" s="369"/>
      <c r="F70" s="369"/>
      <c r="G70" s="369"/>
    </row>
    <row r="71" spans="1:7" ht="29.25" customHeight="1">
      <c r="A71" s="159"/>
      <c r="B71" s="160"/>
      <c r="C71" s="890"/>
      <c r="D71" s="890"/>
      <c r="E71" s="369"/>
      <c r="F71" s="369"/>
      <c r="G71" s="369"/>
    </row>
    <row r="72" spans="1:4" ht="15" customHeight="1">
      <c r="A72" s="159"/>
      <c r="B72" s="160"/>
      <c r="C72" s="890"/>
      <c r="D72" s="890"/>
    </row>
    <row r="73" spans="1:7" s="122" customFormat="1" ht="15" customHeight="1">
      <c r="A73" s="157"/>
      <c r="B73" s="158"/>
      <c r="C73" s="889"/>
      <c r="D73" s="889"/>
      <c r="E73" s="174"/>
      <c r="F73" s="174"/>
      <c r="G73" s="174"/>
    </row>
    <row r="74" spans="1:4" ht="15">
      <c r="A74" s="159"/>
      <c r="B74" s="160"/>
      <c r="C74" s="160"/>
      <c r="D74" s="160"/>
    </row>
  </sheetData>
  <sheetProtection selectLockedCells="1" selectUnlockedCells="1"/>
  <mergeCells count="22">
    <mergeCell ref="A67:D67"/>
    <mergeCell ref="C69:D69"/>
    <mergeCell ref="C70:D70"/>
    <mergeCell ref="C71:D71"/>
    <mergeCell ref="C72:D72"/>
    <mergeCell ref="C73:D73"/>
    <mergeCell ref="A21:A43"/>
    <mergeCell ref="B22:B35"/>
    <mergeCell ref="B36:B38"/>
    <mergeCell ref="B39:B42"/>
    <mergeCell ref="B43:C43"/>
    <mergeCell ref="A44:A61"/>
    <mergeCell ref="B44:B52"/>
    <mergeCell ref="B53:B60"/>
    <mergeCell ref="B61:C61"/>
    <mergeCell ref="A1:E1"/>
    <mergeCell ref="A4:A10"/>
    <mergeCell ref="B4:B7"/>
    <mergeCell ref="B10:C10"/>
    <mergeCell ref="A12:A20"/>
    <mergeCell ref="B12:B14"/>
    <mergeCell ref="B17:B19"/>
  </mergeCells>
  <printOptions horizontalCentered="1" verticalCentered="1"/>
  <pageMargins left="0.25" right="0.25" top="0.75" bottom="0.75" header="0.3" footer="0.3"/>
  <pageSetup horizontalDpi="300" verticalDpi="300" orientation="portrait" paperSize="9" scale="44" r:id="rId1"/>
  <headerFooter alignWithMargins="0">
    <oddHeader>&amp;C&amp;"Times New Roman CE,Félkövér"&amp;14Ócsa Város Önkormányzat 
A 2022. évi általános működés és ágazati feladatok támogatásának alakulása jogcímenként&amp;R&amp;"Times New Roman CE,Félkövér dőlt"&amp;11 11. sz. melléklet</oddHeader>
    <oddFooter>&amp;C&amp;P/&amp;N . oldal</oddFooter>
  </headerFooter>
  <rowBreaks count="1" manualBreakCount="1">
    <brk id="66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0"/>
  <sheetViews>
    <sheetView view="pageLayout" zoomScale="90" zoomScaleNormal="80" zoomScaleSheetLayoutView="100" zoomScalePageLayoutView="90" workbookViewId="0" topLeftCell="A51">
      <selection activeCell="D160" sqref="D160"/>
    </sheetView>
  </sheetViews>
  <sheetFormatPr defaultColWidth="9.00390625" defaultRowHeight="12.75"/>
  <cols>
    <col min="1" max="1" width="9.00390625" style="676" customWidth="1"/>
    <col min="2" max="2" width="70.375" style="676" customWidth="1"/>
    <col min="3" max="6" width="15.875" style="617" customWidth="1"/>
    <col min="7" max="16384" width="9.375" style="639" customWidth="1"/>
  </cols>
  <sheetData>
    <row r="1" spans="1:6" ht="15.75" customHeight="1">
      <c r="A1" s="859" t="s">
        <v>2</v>
      </c>
      <c r="B1" s="859"/>
      <c r="C1" s="859"/>
      <c r="D1" s="859"/>
      <c r="E1" s="859"/>
      <c r="F1" s="639"/>
    </row>
    <row r="2" spans="1:6" ht="15.75" customHeight="1" thickBot="1">
      <c r="A2" s="860" t="s">
        <v>85</v>
      </c>
      <c r="B2" s="860"/>
      <c r="C2" s="569"/>
      <c r="D2" s="569"/>
      <c r="E2" s="640"/>
      <c r="F2" s="640" t="s">
        <v>631</v>
      </c>
    </row>
    <row r="3" spans="1:6" ht="37.5" customHeight="1" thickBot="1">
      <c r="A3" s="7" t="s">
        <v>48</v>
      </c>
      <c r="B3" s="570" t="s">
        <v>3</v>
      </c>
      <c r="C3" s="618" t="s">
        <v>642</v>
      </c>
      <c r="D3" s="618" t="s">
        <v>677</v>
      </c>
      <c r="E3" s="618" t="s">
        <v>678</v>
      </c>
      <c r="F3" s="394" t="s">
        <v>700</v>
      </c>
    </row>
    <row r="4" spans="1:6" s="641" customFormat="1" ht="12" customHeight="1" thickBot="1">
      <c r="A4" s="9" t="s">
        <v>372</v>
      </c>
      <c r="B4" s="592" t="s">
        <v>373</v>
      </c>
      <c r="C4" s="572" t="s">
        <v>374</v>
      </c>
      <c r="D4" s="572" t="s">
        <v>375</v>
      </c>
      <c r="E4" s="572" t="s">
        <v>604</v>
      </c>
      <c r="F4" s="572" t="s">
        <v>559</v>
      </c>
    </row>
    <row r="5" spans="1:6" s="643" customFormat="1" ht="12" customHeight="1" thickBot="1">
      <c r="A5" s="6" t="s">
        <v>4</v>
      </c>
      <c r="B5" s="573" t="s">
        <v>144</v>
      </c>
      <c r="C5" s="642">
        <f>+C6+C7+C8+C9+C10+C11</f>
        <v>656729375</v>
      </c>
      <c r="D5" s="642">
        <f>+D6+D7+D8+D9+D10+D11</f>
        <v>760458508</v>
      </c>
      <c r="E5" s="243">
        <f>+E6+E7+E8+E9+E10+E11</f>
        <v>856264264</v>
      </c>
      <c r="F5" s="243">
        <f>+F6+F7+F8+F9+F10+F11</f>
        <v>996899259</v>
      </c>
    </row>
    <row r="6" spans="1:6" s="643" customFormat="1" ht="12" customHeight="1">
      <c r="A6" s="644" t="s">
        <v>60</v>
      </c>
      <c r="B6" s="134" t="s">
        <v>145</v>
      </c>
      <c r="C6" s="319">
        <v>214595195</v>
      </c>
      <c r="D6" s="319">
        <v>220637455</v>
      </c>
      <c r="E6" s="319">
        <v>230223215</v>
      </c>
      <c r="F6" s="319">
        <v>238962575</v>
      </c>
    </row>
    <row r="7" spans="1:6" s="643" customFormat="1" ht="12" customHeight="1">
      <c r="A7" s="645" t="s">
        <v>61</v>
      </c>
      <c r="B7" s="135" t="s">
        <v>146</v>
      </c>
      <c r="C7" s="444">
        <v>240816380</v>
      </c>
      <c r="D7" s="444">
        <v>287942796</v>
      </c>
      <c r="E7" s="256">
        <v>299190726</v>
      </c>
      <c r="F7" s="444">
        <v>343016001</v>
      </c>
    </row>
    <row r="8" spans="1:6" s="643" customFormat="1" ht="12" customHeight="1">
      <c r="A8" s="645" t="s">
        <v>62</v>
      </c>
      <c r="B8" s="135" t="s">
        <v>643</v>
      </c>
      <c r="C8" s="189">
        <v>117395741</v>
      </c>
      <c r="D8" s="189">
        <v>123374817</v>
      </c>
      <c r="E8" s="189">
        <v>131489673</v>
      </c>
      <c r="F8" s="189">
        <v>155398771</v>
      </c>
    </row>
    <row r="9" spans="1:6" s="643" customFormat="1" ht="12" customHeight="1">
      <c r="A9" s="645" t="s">
        <v>63</v>
      </c>
      <c r="B9" s="135" t="s">
        <v>147</v>
      </c>
      <c r="C9" s="189">
        <v>21762190</v>
      </c>
      <c r="D9" s="189">
        <v>21910913</v>
      </c>
      <c r="E9" s="189">
        <v>24184519</v>
      </c>
      <c r="F9" s="189">
        <v>25048519</v>
      </c>
    </row>
    <row r="10" spans="1:6" s="643" customFormat="1" ht="12" customHeight="1">
      <c r="A10" s="645" t="s">
        <v>82</v>
      </c>
      <c r="B10" s="136" t="s">
        <v>318</v>
      </c>
      <c r="C10" s="646">
        <v>59221795</v>
      </c>
      <c r="D10" s="646">
        <v>60820994</v>
      </c>
      <c r="E10" s="188">
        <v>171176131</v>
      </c>
      <c r="F10" s="189">
        <v>171176131</v>
      </c>
    </row>
    <row r="11" spans="1:6" s="643" customFormat="1" ht="12" customHeight="1" thickBot="1">
      <c r="A11" s="647" t="s">
        <v>64</v>
      </c>
      <c r="B11" s="137" t="s">
        <v>319</v>
      </c>
      <c r="C11" s="190">
        <v>2938074</v>
      </c>
      <c r="D11" s="190">
        <v>45771533</v>
      </c>
      <c r="E11" s="190"/>
      <c r="F11" s="190">
        <v>63297262</v>
      </c>
    </row>
    <row r="12" spans="1:6" s="643" customFormat="1" ht="12" customHeight="1" thickBot="1">
      <c r="A12" s="6" t="s">
        <v>5</v>
      </c>
      <c r="B12" s="138" t="s">
        <v>148</v>
      </c>
      <c r="C12" s="243">
        <f>+C13+C14+C15+C16+C17</f>
        <v>75341511</v>
      </c>
      <c r="D12" s="243">
        <f>+D13+D14+D15+D16+D17+D18</f>
        <v>79981756</v>
      </c>
      <c r="E12" s="243">
        <f>+E13+E14+E15+E16+E17</f>
        <v>61950000</v>
      </c>
      <c r="F12" s="243">
        <f>+F13+F14+F15+F16+F17</f>
        <v>61950000</v>
      </c>
    </row>
    <row r="13" spans="1:6" s="643" customFormat="1" ht="12" customHeight="1">
      <c r="A13" s="644" t="s">
        <v>66</v>
      </c>
      <c r="B13" s="134" t="s">
        <v>149</v>
      </c>
      <c r="C13" s="193"/>
      <c r="D13" s="193"/>
      <c r="E13" s="193"/>
      <c r="F13" s="193"/>
    </row>
    <row r="14" spans="1:6" s="643" customFormat="1" ht="12" customHeight="1">
      <c r="A14" s="645" t="s">
        <v>67</v>
      </c>
      <c r="B14" s="135" t="s">
        <v>150</v>
      </c>
      <c r="C14" s="189"/>
      <c r="D14" s="189"/>
      <c r="E14" s="189"/>
      <c r="F14" s="189"/>
    </row>
    <row r="15" spans="1:6" s="643" customFormat="1" ht="12" customHeight="1">
      <c r="A15" s="645" t="s">
        <v>68</v>
      </c>
      <c r="B15" s="135" t="s">
        <v>644</v>
      </c>
      <c r="C15" s="189"/>
      <c r="D15" s="189">
        <v>8099742</v>
      </c>
      <c r="E15" s="189"/>
      <c r="F15" s="189"/>
    </row>
    <row r="16" spans="1:6" s="643" customFormat="1" ht="12" customHeight="1">
      <c r="A16" s="645" t="s">
        <v>69</v>
      </c>
      <c r="B16" s="135" t="s">
        <v>645</v>
      </c>
      <c r="C16" s="189"/>
      <c r="D16" s="189"/>
      <c r="E16" s="189"/>
      <c r="F16" s="189"/>
    </row>
    <row r="17" spans="1:6" s="643" customFormat="1" ht="12" customHeight="1">
      <c r="A17" s="645" t="s">
        <v>70</v>
      </c>
      <c r="B17" s="135" t="s">
        <v>151</v>
      </c>
      <c r="C17" s="188">
        <v>75341511</v>
      </c>
      <c r="D17" s="188">
        <v>71882014</v>
      </c>
      <c r="E17" s="189">
        <v>61950000</v>
      </c>
      <c r="F17" s="189">
        <v>61950000</v>
      </c>
    </row>
    <row r="18" spans="1:6" s="643" customFormat="1" ht="12" customHeight="1" thickBot="1">
      <c r="A18" s="647" t="s">
        <v>76</v>
      </c>
      <c r="B18" s="137" t="s">
        <v>152</v>
      </c>
      <c r="C18" s="190"/>
      <c r="D18" s="190"/>
      <c r="E18" s="190"/>
      <c r="F18" s="190"/>
    </row>
    <row r="19" spans="1:6" s="643" customFormat="1" ht="12" customHeight="1" thickBot="1">
      <c r="A19" s="6" t="s">
        <v>6</v>
      </c>
      <c r="B19" s="133" t="s">
        <v>153</v>
      </c>
      <c r="C19" s="243">
        <f>+C20+C21+C22+C23+C24</f>
        <v>236451390</v>
      </c>
      <c r="D19" s="243">
        <f>+D20+D21+D22+D23+D24</f>
        <v>0</v>
      </c>
      <c r="E19" s="243">
        <f>+E20+E21+E22+E23+E24</f>
        <v>0</v>
      </c>
      <c r="F19" s="243">
        <f>+F20+F21+F22+F23+F24</f>
        <v>519855805</v>
      </c>
    </row>
    <row r="20" spans="1:6" s="643" customFormat="1" ht="12" customHeight="1">
      <c r="A20" s="644" t="s">
        <v>49</v>
      </c>
      <c r="B20" s="134" t="s">
        <v>154</v>
      </c>
      <c r="C20" s="193">
        <v>11614752</v>
      </c>
      <c r="D20" s="193"/>
      <c r="E20" s="193"/>
      <c r="F20" s="193"/>
    </row>
    <row r="21" spans="1:6" s="643" customFormat="1" ht="12" customHeight="1">
      <c r="A21" s="645" t="s">
        <v>50</v>
      </c>
      <c r="B21" s="135" t="s">
        <v>155</v>
      </c>
      <c r="C21" s="189"/>
      <c r="D21" s="189"/>
      <c r="E21" s="189"/>
      <c r="F21" s="189"/>
    </row>
    <row r="22" spans="1:6" s="643" customFormat="1" ht="12" customHeight="1">
      <c r="A22" s="645" t="s">
        <v>51</v>
      </c>
      <c r="B22" s="135" t="s">
        <v>313</v>
      </c>
      <c r="C22" s="189"/>
      <c r="D22" s="189"/>
      <c r="E22" s="189"/>
      <c r="F22" s="189"/>
    </row>
    <row r="23" spans="1:6" s="643" customFormat="1" ht="12" customHeight="1">
      <c r="A23" s="645" t="s">
        <v>52</v>
      </c>
      <c r="B23" s="135" t="s">
        <v>314</v>
      </c>
      <c r="C23" s="189"/>
      <c r="D23" s="189"/>
      <c r="E23" s="189"/>
      <c r="F23" s="189"/>
    </row>
    <row r="24" spans="1:6" s="643" customFormat="1" ht="12" customHeight="1">
      <c r="A24" s="645" t="s">
        <v>94</v>
      </c>
      <c r="B24" s="135" t="s">
        <v>156</v>
      </c>
      <c r="C24" s="189">
        <v>224836638</v>
      </c>
      <c r="D24" s="189"/>
      <c r="E24" s="189"/>
      <c r="F24" s="189">
        <v>519855805</v>
      </c>
    </row>
    <row r="25" spans="1:6" s="643" customFormat="1" ht="12" customHeight="1" thickBot="1">
      <c r="A25" s="647" t="s">
        <v>95</v>
      </c>
      <c r="B25" s="139" t="s">
        <v>157</v>
      </c>
      <c r="C25" s="190"/>
      <c r="D25" s="190"/>
      <c r="E25" s="190"/>
      <c r="F25" s="190"/>
    </row>
    <row r="26" spans="1:6" s="643" customFormat="1" ht="12" customHeight="1" thickBot="1">
      <c r="A26" s="6" t="s">
        <v>96</v>
      </c>
      <c r="B26" s="133" t="s">
        <v>638</v>
      </c>
      <c r="C26" s="258">
        <f>SUM(C27:C33)</f>
        <v>572165155</v>
      </c>
      <c r="D26" s="258">
        <f>SUM(D27:D33)</f>
        <v>579892742</v>
      </c>
      <c r="E26" s="258">
        <f>SUM(E27:E33)</f>
        <v>536000000</v>
      </c>
      <c r="F26" s="258">
        <f>SUM(F27:F33)</f>
        <v>693244000</v>
      </c>
    </row>
    <row r="27" spans="1:6" s="643" customFormat="1" ht="12" customHeight="1">
      <c r="A27" s="644" t="s">
        <v>158</v>
      </c>
      <c r="B27" s="134" t="s">
        <v>406</v>
      </c>
      <c r="C27" s="648">
        <v>23558244</v>
      </c>
      <c r="D27" s="648">
        <v>23095549</v>
      </c>
      <c r="E27" s="743">
        <v>23000000</v>
      </c>
      <c r="F27" s="743">
        <v>23000000</v>
      </c>
    </row>
    <row r="28" spans="1:6" s="643" customFormat="1" ht="12" customHeight="1">
      <c r="A28" s="645" t="s">
        <v>159</v>
      </c>
      <c r="B28" s="135" t="s">
        <v>646</v>
      </c>
      <c r="C28" s="257">
        <v>28498357</v>
      </c>
      <c r="D28" s="257">
        <v>32291322</v>
      </c>
      <c r="E28" s="744">
        <v>31000000</v>
      </c>
      <c r="F28" s="744">
        <v>31000000</v>
      </c>
    </row>
    <row r="29" spans="1:6" s="643" customFormat="1" ht="12" customHeight="1">
      <c r="A29" s="645" t="s">
        <v>160</v>
      </c>
      <c r="B29" s="135" t="s">
        <v>407</v>
      </c>
      <c r="C29" s="257">
        <v>515312201</v>
      </c>
      <c r="D29" s="257">
        <v>519222482</v>
      </c>
      <c r="E29" s="744">
        <v>480000000</v>
      </c>
      <c r="F29" s="744">
        <v>637244000</v>
      </c>
    </row>
    <row r="30" spans="1:6" s="643" customFormat="1" ht="12" customHeight="1">
      <c r="A30" s="645" t="s">
        <v>161</v>
      </c>
      <c r="B30" s="135" t="s">
        <v>408</v>
      </c>
      <c r="C30" s="256"/>
      <c r="D30" s="256">
        <v>1674589</v>
      </c>
      <c r="E30" s="745">
        <v>1000000</v>
      </c>
      <c r="F30" s="745">
        <v>1000000</v>
      </c>
    </row>
    <row r="31" spans="1:6" s="643" customFormat="1" ht="12" customHeight="1">
      <c r="A31" s="645" t="s">
        <v>403</v>
      </c>
      <c r="B31" s="135" t="s">
        <v>162</v>
      </c>
      <c r="C31" s="257"/>
      <c r="D31" s="257"/>
      <c r="E31" s="767">
        <v>0</v>
      </c>
      <c r="F31" s="767">
        <v>0</v>
      </c>
    </row>
    <row r="32" spans="1:6" s="643" customFormat="1" ht="12" customHeight="1">
      <c r="A32" s="645" t="s">
        <v>404</v>
      </c>
      <c r="B32" s="135" t="s">
        <v>163</v>
      </c>
      <c r="C32" s="256"/>
      <c r="D32" s="256">
        <v>86858</v>
      </c>
      <c r="E32" s="767"/>
      <c r="F32" s="767"/>
    </row>
    <row r="33" spans="1:6" s="643" customFormat="1" ht="12" customHeight="1" thickBot="1">
      <c r="A33" s="647" t="s">
        <v>405</v>
      </c>
      <c r="B33" s="139" t="s">
        <v>164</v>
      </c>
      <c r="C33" s="747">
        <v>4796353</v>
      </c>
      <c r="D33" s="747">
        <v>3521942</v>
      </c>
      <c r="E33" s="768">
        <v>1000000</v>
      </c>
      <c r="F33" s="768">
        <v>1000000</v>
      </c>
    </row>
    <row r="34" spans="1:6" s="643" customFormat="1" ht="12" customHeight="1" thickBot="1">
      <c r="A34" s="6" t="s">
        <v>8</v>
      </c>
      <c r="B34" s="133" t="s">
        <v>320</v>
      </c>
      <c r="C34" s="243">
        <f>SUM(C35:C45)</f>
        <v>158287759</v>
      </c>
      <c r="D34" s="243">
        <f>SUM(D35:D45)</f>
        <v>132160371</v>
      </c>
      <c r="E34" s="243">
        <f>SUM(E35:E45)</f>
        <v>204771200</v>
      </c>
      <c r="F34" s="243">
        <f>SUM(F35:F45)</f>
        <v>225056200</v>
      </c>
    </row>
    <row r="35" spans="1:6" s="643" customFormat="1" ht="12" customHeight="1">
      <c r="A35" s="644" t="s">
        <v>53</v>
      </c>
      <c r="B35" s="134" t="s">
        <v>167</v>
      </c>
      <c r="C35" s="193"/>
      <c r="D35" s="193"/>
      <c r="E35" s="193"/>
      <c r="F35" s="193"/>
    </row>
    <row r="36" spans="1:6" s="643" customFormat="1" ht="12" customHeight="1">
      <c r="A36" s="645" t="s">
        <v>54</v>
      </c>
      <c r="B36" s="135" t="s">
        <v>168</v>
      </c>
      <c r="C36" s="189">
        <v>36502342</v>
      </c>
      <c r="D36" s="189">
        <v>41003419</v>
      </c>
      <c r="E36" s="189">
        <v>37400000</v>
      </c>
      <c r="F36" s="189">
        <v>54417000</v>
      </c>
    </row>
    <row r="37" spans="1:6" s="643" customFormat="1" ht="12" customHeight="1">
      <c r="A37" s="645" t="s">
        <v>55</v>
      </c>
      <c r="B37" s="135" t="s">
        <v>169</v>
      </c>
      <c r="C37" s="189">
        <v>4272180</v>
      </c>
      <c r="D37" s="189">
        <v>4019578</v>
      </c>
      <c r="E37" s="189">
        <v>42818000</v>
      </c>
      <c r="F37" s="189">
        <v>37518000</v>
      </c>
    </row>
    <row r="38" spans="1:6" s="643" customFormat="1" ht="12" customHeight="1">
      <c r="A38" s="645" t="s">
        <v>98</v>
      </c>
      <c r="B38" s="135" t="s">
        <v>170</v>
      </c>
      <c r="C38" s="189">
        <v>53521408</v>
      </c>
      <c r="D38" s="189">
        <v>4477677</v>
      </c>
      <c r="E38" s="189">
        <v>44000000</v>
      </c>
      <c r="F38" s="189">
        <v>44000000</v>
      </c>
    </row>
    <row r="39" spans="1:6" s="643" customFormat="1" ht="12" customHeight="1">
      <c r="A39" s="645" t="s">
        <v>99</v>
      </c>
      <c r="B39" s="135" t="s">
        <v>171</v>
      </c>
      <c r="C39" s="189">
        <v>28057669</v>
      </c>
      <c r="D39" s="189">
        <v>39926766</v>
      </c>
      <c r="E39" s="189">
        <v>33625600</v>
      </c>
      <c r="F39" s="189">
        <v>33625600</v>
      </c>
    </row>
    <row r="40" spans="1:6" s="643" customFormat="1" ht="12" customHeight="1">
      <c r="A40" s="645" t="s">
        <v>100</v>
      </c>
      <c r="B40" s="135" t="s">
        <v>172</v>
      </c>
      <c r="C40" s="189">
        <v>24230778</v>
      </c>
      <c r="D40" s="189">
        <v>14318278</v>
      </c>
      <c r="E40" s="189">
        <v>41267600</v>
      </c>
      <c r="F40" s="189">
        <v>41267600</v>
      </c>
    </row>
    <row r="41" spans="1:6" s="643" customFormat="1" ht="12" customHeight="1">
      <c r="A41" s="645" t="s">
        <v>101</v>
      </c>
      <c r="B41" s="135" t="s">
        <v>173</v>
      </c>
      <c r="C41" s="189">
        <v>4938596</v>
      </c>
      <c r="D41" s="189">
        <v>11797000</v>
      </c>
      <c r="E41" s="189"/>
      <c r="F41" s="189">
        <v>8568000</v>
      </c>
    </row>
    <row r="42" spans="1:6" s="643" customFormat="1" ht="12" customHeight="1">
      <c r="A42" s="645" t="s">
        <v>102</v>
      </c>
      <c r="B42" s="135" t="s">
        <v>409</v>
      </c>
      <c r="C42" s="189">
        <v>55368</v>
      </c>
      <c r="D42" s="189">
        <v>47413</v>
      </c>
      <c r="E42" s="189"/>
      <c r="F42" s="189"/>
    </row>
    <row r="43" spans="1:6" s="643" customFormat="1" ht="12" customHeight="1">
      <c r="A43" s="645" t="s">
        <v>165</v>
      </c>
      <c r="B43" s="135" t="s">
        <v>175</v>
      </c>
      <c r="C43" s="259">
        <v>267168</v>
      </c>
      <c r="D43" s="259"/>
      <c r="E43" s="259"/>
      <c r="F43" s="259"/>
    </row>
    <row r="44" spans="1:6" s="643" customFormat="1" ht="12" customHeight="1">
      <c r="A44" s="647" t="s">
        <v>166</v>
      </c>
      <c r="B44" s="139" t="s">
        <v>322</v>
      </c>
      <c r="C44" s="259"/>
      <c r="D44" s="259">
        <v>1273909</v>
      </c>
      <c r="E44" s="259"/>
      <c r="F44" s="259"/>
    </row>
    <row r="45" spans="1:6" s="643" customFormat="1" ht="12" customHeight="1" thickBot="1">
      <c r="A45" s="647" t="s">
        <v>321</v>
      </c>
      <c r="B45" s="137" t="s">
        <v>176</v>
      </c>
      <c r="C45" s="621">
        <v>6442250</v>
      </c>
      <c r="D45" s="621">
        <v>15296331</v>
      </c>
      <c r="E45" s="621">
        <v>5660000</v>
      </c>
      <c r="F45" s="621">
        <v>5660000</v>
      </c>
    </row>
    <row r="46" spans="1:6" s="643" customFormat="1" ht="12" customHeight="1" thickBot="1">
      <c r="A46" s="6" t="s">
        <v>9</v>
      </c>
      <c r="B46" s="133" t="s">
        <v>177</v>
      </c>
      <c r="C46" s="243">
        <f>SUM(C47:C51)</f>
        <v>26000000</v>
      </c>
      <c r="D46" s="243">
        <f>SUM(D47:D51)</f>
        <v>44692300</v>
      </c>
      <c r="E46" s="243">
        <f>SUM(E47:E51)</f>
        <v>10000000</v>
      </c>
      <c r="F46" s="243">
        <f>SUM(F47:F51)</f>
        <v>38189768</v>
      </c>
    </row>
    <row r="47" spans="1:6" s="643" customFormat="1" ht="12" customHeight="1">
      <c r="A47" s="644" t="s">
        <v>56</v>
      </c>
      <c r="B47" s="134" t="s">
        <v>181</v>
      </c>
      <c r="C47" s="289"/>
      <c r="D47" s="289"/>
      <c r="E47" s="289"/>
      <c r="F47" s="289"/>
    </row>
    <row r="48" spans="1:6" s="643" customFormat="1" ht="12" customHeight="1">
      <c r="A48" s="645" t="s">
        <v>57</v>
      </c>
      <c r="B48" s="135" t="s">
        <v>182</v>
      </c>
      <c r="C48" s="259">
        <v>26000000</v>
      </c>
      <c r="D48" s="259">
        <v>44692300</v>
      </c>
      <c r="E48" s="259">
        <v>10000000</v>
      </c>
      <c r="F48" s="259">
        <v>12310000</v>
      </c>
    </row>
    <row r="49" spans="1:6" s="643" customFormat="1" ht="12" customHeight="1">
      <c r="A49" s="645" t="s">
        <v>178</v>
      </c>
      <c r="B49" s="135" t="s">
        <v>183</v>
      </c>
      <c r="C49" s="259"/>
      <c r="D49" s="259"/>
      <c r="E49" s="259"/>
      <c r="F49" s="259"/>
    </row>
    <row r="50" spans="1:6" s="643" customFormat="1" ht="12" customHeight="1">
      <c r="A50" s="645" t="s">
        <v>179</v>
      </c>
      <c r="B50" s="135" t="s">
        <v>184</v>
      </c>
      <c r="C50" s="259"/>
      <c r="D50" s="259"/>
      <c r="E50" s="259"/>
      <c r="F50" s="259"/>
    </row>
    <row r="51" spans="1:6" s="643" customFormat="1" ht="12" customHeight="1" thickBot="1">
      <c r="A51" s="647" t="s">
        <v>180</v>
      </c>
      <c r="B51" s="137" t="s">
        <v>185</v>
      </c>
      <c r="C51" s="621"/>
      <c r="D51" s="621"/>
      <c r="E51" s="621"/>
      <c r="F51" s="194">
        <v>25879768</v>
      </c>
    </row>
    <row r="52" spans="1:6" s="643" customFormat="1" ht="12" customHeight="1" thickBot="1">
      <c r="A52" s="6" t="s">
        <v>103</v>
      </c>
      <c r="B52" s="133" t="s">
        <v>186</v>
      </c>
      <c r="C52" s="243">
        <f>SUM(C53:C55)</f>
        <v>15625</v>
      </c>
      <c r="D52" s="243">
        <f>SUM(D53:D55)</f>
        <v>22435</v>
      </c>
      <c r="E52" s="243">
        <f>SUM(E53:E55)</f>
        <v>30000</v>
      </c>
      <c r="F52" s="243">
        <f>SUM(F53:F55)</f>
        <v>30000</v>
      </c>
    </row>
    <row r="53" spans="1:6" s="643" customFormat="1" ht="12" customHeight="1">
      <c r="A53" s="644" t="s">
        <v>58</v>
      </c>
      <c r="B53" s="134" t="s">
        <v>187</v>
      </c>
      <c r="C53" s="193"/>
      <c r="D53" s="193"/>
      <c r="E53" s="193"/>
      <c r="F53" s="193"/>
    </row>
    <row r="54" spans="1:6" s="643" customFormat="1" ht="12" customHeight="1">
      <c r="A54" s="645" t="s">
        <v>59</v>
      </c>
      <c r="B54" s="135" t="s">
        <v>315</v>
      </c>
      <c r="C54" s="189"/>
      <c r="D54" s="189"/>
      <c r="E54" s="189"/>
      <c r="F54" s="189"/>
    </row>
    <row r="55" spans="1:6" s="643" customFormat="1" ht="12" customHeight="1">
      <c r="A55" s="645" t="s">
        <v>190</v>
      </c>
      <c r="B55" s="135" t="s">
        <v>188</v>
      </c>
      <c r="C55" s="189">
        <v>15625</v>
      </c>
      <c r="D55" s="189">
        <v>22435</v>
      </c>
      <c r="E55" s="189">
        <v>30000</v>
      </c>
      <c r="F55" s="189">
        <v>30000</v>
      </c>
    </row>
    <row r="56" spans="1:6" s="643" customFormat="1" ht="12" customHeight="1" thickBot="1">
      <c r="A56" s="647" t="s">
        <v>191</v>
      </c>
      <c r="B56" s="137" t="s">
        <v>189</v>
      </c>
      <c r="C56" s="190"/>
      <c r="D56" s="190"/>
      <c r="E56" s="190"/>
      <c r="F56" s="190"/>
    </row>
    <row r="57" spans="1:6" s="643" customFormat="1" ht="12" customHeight="1" thickBot="1">
      <c r="A57" s="6" t="s">
        <v>11</v>
      </c>
      <c r="B57" s="138" t="s">
        <v>192</v>
      </c>
      <c r="C57" s="243">
        <f>SUM(C58:C60)</f>
        <v>1144818</v>
      </c>
      <c r="D57" s="243">
        <f>SUM(D58:D60)</f>
        <v>0</v>
      </c>
      <c r="E57" s="243">
        <f>SUM(E58:E60)</f>
        <v>0</v>
      </c>
      <c r="F57" s="243">
        <f>SUM(F58:F60)</f>
        <v>0</v>
      </c>
    </row>
    <row r="58" spans="1:6" s="643" customFormat="1" ht="12" customHeight="1">
      <c r="A58" s="644" t="s">
        <v>104</v>
      </c>
      <c r="B58" s="134" t="s">
        <v>194</v>
      </c>
      <c r="C58" s="289"/>
      <c r="D58" s="289"/>
      <c r="E58" s="289"/>
      <c r="F58" s="289"/>
    </row>
    <row r="59" spans="1:6" s="643" customFormat="1" ht="12" customHeight="1">
      <c r="A59" s="645" t="s">
        <v>105</v>
      </c>
      <c r="B59" s="135" t="s">
        <v>316</v>
      </c>
      <c r="C59" s="259">
        <v>1144818</v>
      </c>
      <c r="D59" s="259"/>
      <c r="E59" s="259"/>
      <c r="F59" s="259"/>
    </row>
    <row r="60" spans="1:6" s="643" customFormat="1" ht="12" customHeight="1">
      <c r="A60" s="645" t="s">
        <v>126</v>
      </c>
      <c r="B60" s="135" t="s">
        <v>195</v>
      </c>
      <c r="C60" s="259"/>
      <c r="D60" s="259"/>
      <c r="E60" s="259"/>
      <c r="F60" s="259"/>
    </row>
    <row r="61" spans="1:6" s="643" customFormat="1" ht="12" customHeight="1" thickBot="1">
      <c r="A61" s="647" t="s">
        <v>193</v>
      </c>
      <c r="B61" s="137" t="s">
        <v>196</v>
      </c>
      <c r="C61" s="621"/>
      <c r="D61" s="621"/>
      <c r="E61" s="621"/>
      <c r="F61" s="621"/>
    </row>
    <row r="62" spans="1:6" s="643" customFormat="1" ht="12" customHeight="1" thickBot="1">
      <c r="A62" s="649" t="s">
        <v>362</v>
      </c>
      <c r="B62" s="133" t="s">
        <v>197</v>
      </c>
      <c r="C62" s="258">
        <f>+C5+C12+C19+C26+C34+C46+C52+C57</f>
        <v>1726135633</v>
      </c>
      <c r="D62" s="258">
        <f>+D5+D12+D19+D26+D34+D46+D52+D57</f>
        <v>1597208112</v>
      </c>
      <c r="E62" s="258">
        <f>+E5+E12+E19+E26+E34+E46+E52+E57</f>
        <v>1669015464</v>
      </c>
      <c r="F62" s="258">
        <f>+F5+F12+F19+F26+F34+F46+F52+F57</f>
        <v>2535225032</v>
      </c>
    </row>
    <row r="63" spans="1:6" s="643" customFormat="1" ht="12" customHeight="1" thickBot="1">
      <c r="A63" s="650" t="s">
        <v>198</v>
      </c>
      <c r="B63" s="138" t="s">
        <v>647</v>
      </c>
      <c r="C63" s="243">
        <f>SUM(C64:C66)</f>
        <v>0</v>
      </c>
      <c r="D63" s="243">
        <f>SUM(D64:D66)</f>
        <v>0</v>
      </c>
      <c r="E63" s="243">
        <f>SUM(E64:E66)</f>
        <v>0</v>
      </c>
      <c r="F63" s="243">
        <f>SUM(F64:F66)</f>
        <v>0</v>
      </c>
    </row>
    <row r="64" spans="1:6" s="643" customFormat="1" ht="12" customHeight="1">
      <c r="A64" s="644" t="s">
        <v>230</v>
      </c>
      <c r="B64" s="134" t="s">
        <v>200</v>
      </c>
      <c r="C64" s="289"/>
      <c r="D64" s="289"/>
      <c r="E64" s="289"/>
      <c r="F64" s="289"/>
    </row>
    <row r="65" spans="1:6" s="643" customFormat="1" ht="12" customHeight="1">
      <c r="A65" s="645" t="s">
        <v>239</v>
      </c>
      <c r="B65" s="135" t="s">
        <v>201</v>
      </c>
      <c r="C65" s="259"/>
      <c r="D65" s="259"/>
      <c r="E65" s="259"/>
      <c r="F65" s="259"/>
    </row>
    <row r="66" spans="1:6" s="643" customFormat="1" ht="12" customHeight="1" thickBot="1">
      <c r="A66" s="647" t="s">
        <v>240</v>
      </c>
      <c r="B66" s="141" t="s">
        <v>347</v>
      </c>
      <c r="C66" s="621"/>
      <c r="D66" s="621"/>
      <c r="E66" s="621"/>
      <c r="F66" s="621"/>
    </row>
    <row r="67" spans="1:6" s="643" customFormat="1" ht="12" customHeight="1" thickBot="1">
      <c r="A67" s="650" t="s">
        <v>203</v>
      </c>
      <c r="B67" s="138" t="s">
        <v>204</v>
      </c>
      <c r="C67" s="243">
        <f>SUM(C68:C71)</f>
        <v>0</v>
      </c>
      <c r="D67" s="243">
        <f>SUM(D68:D71)</f>
        <v>0</v>
      </c>
      <c r="E67" s="243">
        <f>SUM(E68:E71)</f>
        <v>0</v>
      </c>
      <c r="F67" s="243">
        <f>SUM(F68:F71)</f>
        <v>0</v>
      </c>
    </row>
    <row r="68" spans="1:6" s="643" customFormat="1" ht="12" customHeight="1">
      <c r="A68" s="644" t="s">
        <v>83</v>
      </c>
      <c r="B68" s="134" t="s">
        <v>205</v>
      </c>
      <c r="C68" s="289"/>
      <c r="D68" s="289"/>
      <c r="E68" s="289"/>
      <c r="F68" s="289"/>
    </row>
    <row r="69" spans="1:7" s="643" customFormat="1" ht="17.25" customHeight="1">
      <c r="A69" s="645" t="s">
        <v>84</v>
      </c>
      <c r="B69" s="135" t="s">
        <v>206</v>
      </c>
      <c r="C69" s="259"/>
      <c r="D69" s="259"/>
      <c r="E69" s="259"/>
      <c r="F69" s="259"/>
      <c r="G69" s="651"/>
    </row>
    <row r="70" spans="1:6" s="643" customFormat="1" ht="12" customHeight="1">
      <c r="A70" s="645" t="s">
        <v>231</v>
      </c>
      <c r="B70" s="135" t="s">
        <v>207</v>
      </c>
      <c r="C70" s="259"/>
      <c r="D70" s="259"/>
      <c r="E70" s="259"/>
      <c r="F70" s="259"/>
    </row>
    <row r="71" spans="1:6" s="643" customFormat="1" ht="12" customHeight="1" thickBot="1">
      <c r="A71" s="647" t="s">
        <v>232</v>
      </c>
      <c r="B71" s="137" t="s">
        <v>208</v>
      </c>
      <c r="C71" s="621"/>
      <c r="D71" s="621"/>
      <c r="E71" s="621"/>
      <c r="F71" s="621"/>
    </row>
    <row r="72" spans="1:6" s="643" customFormat="1" ht="12" customHeight="1" thickBot="1">
      <c r="A72" s="650" t="s">
        <v>209</v>
      </c>
      <c r="B72" s="138" t="s">
        <v>210</v>
      </c>
      <c r="C72" s="243">
        <f>SUM(C73:C74)</f>
        <v>324284868</v>
      </c>
      <c r="D72" s="243">
        <f>SUM(D73:D74)</f>
        <v>557580147</v>
      </c>
      <c r="E72" s="243">
        <f>SUM(E73:E74)</f>
        <v>500000000</v>
      </c>
      <c r="F72" s="243">
        <f>SUM(F73:F74)</f>
        <v>532632660</v>
      </c>
    </row>
    <row r="73" spans="1:6" s="643" customFormat="1" ht="12" customHeight="1">
      <c r="A73" s="644" t="s">
        <v>233</v>
      </c>
      <c r="B73" s="134" t="s">
        <v>211</v>
      </c>
      <c r="C73" s="289">
        <v>324284868</v>
      </c>
      <c r="D73" s="289">
        <v>557580147</v>
      </c>
      <c r="E73" s="289">
        <v>500000000</v>
      </c>
      <c r="F73" s="289">
        <v>532632660</v>
      </c>
    </row>
    <row r="74" spans="1:6" s="643" customFormat="1" ht="12" customHeight="1" thickBot="1">
      <c r="A74" s="647" t="s">
        <v>234</v>
      </c>
      <c r="B74" s="137" t="s">
        <v>212</v>
      </c>
      <c r="C74" s="621"/>
      <c r="D74" s="621"/>
      <c r="E74" s="621"/>
      <c r="F74" s="621"/>
    </row>
    <row r="75" spans="1:6" s="643" customFormat="1" ht="12" customHeight="1" thickBot="1">
      <c r="A75" s="650" t="s">
        <v>213</v>
      </c>
      <c r="B75" s="138" t="s">
        <v>214</v>
      </c>
      <c r="C75" s="243">
        <f>SUM(C76:C78)</f>
        <v>24222440</v>
      </c>
      <c r="D75" s="243">
        <f>SUM(D76:D78)</f>
        <v>27322142</v>
      </c>
      <c r="E75" s="243">
        <f>SUM(E76:E78)</f>
        <v>0</v>
      </c>
      <c r="F75" s="243">
        <f>SUM(F76:F78)</f>
        <v>0</v>
      </c>
    </row>
    <row r="76" spans="1:6" s="643" customFormat="1" ht="12" customHeight="1">
      <c r="A76" s="644" t="s">
        <v>235</v>
      </c>
      <c r="B76" s="134" t="s">
        <v>215</v>
      </c>
      <c r="C76" s="652">
        <v>24222440</v>
      </c>
      <c r="D76" s="189">
        <v>27322142</v>
      </c>
      <c r="E76" s="289"/>
      <c r="F76" s="289"/>
    </row>
    <row r="77" spans="1:6" s="643" customFormat="1" ht="12" customHeight="1">
      <c r="A77" s="645" t="s">
        <v>236</v>
      </c>
      <c r="B77" s="135" t="s">
        <v>216</v>
      </c>
      <c r="C77" s="259"/>
      <c r="D77" s="259"/>
      <c r="E77" s="259"/>
      <c r="F77" s="259"/>
    </row>
    <row r="78" spans="1:6" s="643" customFormat="1" ht="12" customHeight="1" thickBot="1">
      <c r="A78" s="647" t="s">
        <v>237</v>
      </c>
      <c r="B78" s="137" t="s">
        <v>217</v>
      </c>
      <c r="C78" s="621"/>
      <c r="D78" s="621"/>
      <c r="E78" s="621"/>
      <c r="F78" s="621"/>
    </row>
    <row r="79" spans="1:6" s="643" customFormat="1" ht="12" customHeight="1" thickBot="1">
      <c r="A79" s="650" t="s">
        <v>218</v>
      </c>
      <c r="B79" s="138" t="s">
        <v>238</v>
      </c>
      <c r="C79" s="243">
        <f>SUM(C80:C83)</f>
        <v>0</v>
      </c>
      <c r="D79" s="243">
        <f>SUM(D80:D83)</f>
        <v>0</v>
      </c>
      <c r="E79" s="243">
        <f>SUM(E80:E83)</f>
        <v>0</v>
      </c>
      <c r="F79" s="243">
        <f>SUM(F80:F83)</f>
        <v>0</v>
      </c>
    </row>
    <row r="80" spans="1:6" s="643" customFormat="1" ht="12" customHeight="1">
      <c r="A80" s="653" t="s">
        <v>219</v>
      </c>
      <c r="B80" s="134" t="s">
        <v>220</v>
      </c>
      <c r="C80" s="289"/>
      <c r="D80" s="289"/>
      <c r="E80" s="289"/>
      <c r="F80" s="289"/>
    </row>
    <row r="81" spans="1:6" s="643" customFormat="1" ht="12" customHeight="1">
      <c r="A81" s="654" t="s">
        <v>221</v>
      </c>
      <c r="B81" s="135" t="s">
        <v>222</v>
      </c>
      <c r="C81" s="259"/>
      <c r="D81" s="259"/>
      <c r="E81" s="259"/>
      <c r="F81" s="259"/>
    </row>
    <row r="82" spans="1:6" s="643" customFormat="1" ht="12" customHeight="1">
      <c r="A82" s="654" t="s">
        <v>223</v>
      </c>
      <c r="B82" s="135" t="s">
        <v>224</v>
      </c>
      <c r="C82" s="259"/>
      <c r="D82" s="259"/>
      <c r="E82" s="259"/>
      <c r="F82" s="259"/>
    </row>
    <row r="83" spans="1:6" s="643" customFormat="1" ht="12" customHeight="1" thickBot="1">
      <c r="A83" s="655" t="s">
        <v>225</v>
      </c>
      <c r="B83" s="137" t="s">
        <v>226</v>
      </c>
      <c r="C83" s="621"/>
      <c r="D83" s="621"/>
      <c r="E83" s="621"/>
      <c r="F83" s="621"/>
    </row>
    <row r="84" spans="1:6" s="643" customFormat="1" ht="12" customHeight="1" thickBot="1">
      <c r="A84" s="650" t="s">
        <v>227</v>
      </c>
      <c r="B84" s="138" t="s">
        <v>361</v>
      </c>
      <c r="C84" s="244"/>
      <c r="D84" s="244"/>
      <c r="E84" s="244"/>
      <c r="F84" s="244"/>
    </row>
    <row r="85" spans="1:6" s="643" customFormat="1" ht="12" customHeight="1" thickBot="1">
      <c r="A85" s="650" t="s">
        <v>229</v>
      </c>
      <c r="B85" s="138" t="s">
        <v>228</v>
      </c>
      <c r="C85" s="244"/>
      <c r="D85" s="244"/>
      <c r="E85" s="244"/>
      <c r="F85" s="244"/>
    </row>
    <row r="86" spans="1:6" s="658" customFormat="1" ht="15" customHeight="1" thickBot="1">
      <c r="A86" s="656" t="s">
        <v>241</v>
      </c>
      <c r="B86" s="142" t="s">
        <v>364</v>
      </c>
      <c r="C86" s="657">
        <f>+C63+C67+C72+C75+C79+C85+C84</f>
        <v>348507308</v>
      </c>
      <c r="D86" s="657">
        <f>+D63+D67+D72+D75+D79+D85+D84</f>
        <v>584902289</v>
      </c>
      <c r="E86" s="657">
        <f>+E63+E67+E72+E75+E79+E85+E84</f>
        <v>500000000</v>
      </c>
      <c r="F86" s="657">
        <f>+F63+F67+F72+F75+F79+F85+F84</f>
        <v>532632660</v>
      </c>
    </row>
    <row r="87" spans="1:6" s="643" customFormat="1" ht="14.25" customHeight="1" thickBot="1">
      <c r="A87" s="659" t="s">
        <v>363</v>
      </c>
      <c r="B87" s="143" t="s">
        <v>365</v>
      </c>
      <c r="C87" s="258">
        <f>+C62+C86</f>
        <v>2074642941</v>
      </c>
      <c r="D87" s="258">
        <f>+D62+D86</f>
        <v>2182110401</v>
      </c>
      <c r="E87" s="258">
        <f>+E62+E86</f>
        <v>2169015464</v>
      </c>
      <c r="F87" s="258">
        <f>+F62+F86</f>
        <v>3067857692</v>
      </c>
    </row>
    <row r="88" spans="1:6" s="643" customFormat="1" ht="14.25" customHeight="1">
      <c r="A88" s="660"/>
      <c r="B88" s="661"/>
      <c r="C88" s="662"/>
      <c r="D88" s="662"/>
      <c r="E88" s="662"/>
      <c r="F88" s="662"/>
    </row>
    <row r="89" spans="1:5" s="643" customFormat="1" ht="15" customHeight="1">
      <c r="A89" s="859"/>
      <c r="B89" s="859"/>
      <c r="C89" s="859"/>
      <c r="D89" s="859"/>
      <c r="E89" s="859"/>
    </row>
    <row r="90" spans="1:5" s="643" customFormat="1" ht="19.5" customHeight="1">
      <c r="A90" s="859" t="s">
        <v>32</v>
      </c>
      <c r="B90" s="859"/>
      <c r="C90" s="859"/>
      <c r="D90" s="859"/>
      <c r="E90" s="859"/>
    </row>
    <row r="91" spans="1:6" s="643" customFormat="1" ht="12" customHeight="1" thickBot="1">
      <c r="A91" s="861" t="s">
        <v>86</v>
      </c>
      <c r="B91" s="861"/>
      <c r="C91" s="591"/>
      <c r="D91" s="591"/>
      <c r="E91" s="746"/>
      <c r="F91" s="746" t="str">
        <f>F2</f>
        <v>Forintban!</v>
      </c>
    </row>
    <row r="92" spans="1:6" s="643" customFormat="1" ht="24" customHeight="1" thickBot="1">
      <c r="A92" s="7" t="s">
        <v>603</v>
      </c>
      <c r="B92" s="126" t="s">
        <v>33</v>
      </c>
      <c r="C92" s="663" t="str">
        <f>+C3</f>
        <v>2021 évi Tény</v>
      </c>
      <c r="D92" s="663" t="str">
        <f>+D3</f>
        <v>2022 évi Tény</v>
      </c>
      <c r="E92" s="663" t="str">
        <f>+E3</f>
        <v>2023 évi Terv</v>
      </c>
      <c r="F92" s="663" t="str">
        <f>+F3</f>
        <v>2023 évi módosított EI.</v>
      </c>
    </row>
    <row r="93" spans="1:6" s="643" customFormat="1" ht="12" customHeight="1" thickBot="1">
      <c r="A93" s="9" t="s">
        <v>372</v>
      </c>
      <c r="B93" s="263" t="s">
        <v>373</v>
      </c>
      <c r="C93" s="255" t="s">
        <v>374</v>
      </c>
      <c r="D93" s="255" t="s">
        <v>375</v>
      </c>
      <c r="E93" s="255" t="s">
        <v>604</v>
      </c>
      <c r="F93" s="255" t="s">
        <v>604</v>
      </c>
    </row>
    <row r="94" spans="1:6" s="643" customFormat="1" ht="15" customHeight="1" thickBot="1">
      <c r="A94" s="664" t="s">
        <v>4</v>
      </c>
      <c r="B94" s="246" t="s">
        <v>323</v>
      </c>
      <c r="C94" s="665">
        <f>C95+C96+C97+C98+C99+C112</f>
        <v>1287466787</v>
      </c>
      <c r="D94" s="665">
        <f>D95+D96+D97+D98+D99+D112</f>
        <v>1378079501</v>
      </c>
      <c r="E94" s="243">
        <f>E95+E96+E97+E98+E99+E112</f>
        <v>1785824876</v>
      </c>
      <c r="F94" s="243">
        <f>F95+F96+F97+F98+F99+F112</f>
        <v>2174000893</v>
      </c>
    </row>
    <row r="95" spans="1:6" s="643" customFormat="1" ht="12.75" customHeight="1">
      <c r="A95" s="666" t="s">
        <v>60</v>
      </c>
      <c r="B95" s="230" t="s">
        <v>34</v>
      </c>
      <c r="C95" s="319">
        <v>475750284</v>
      </c>
      <c r="D95" s="319">
        <v>490389597</v>
      </c>
      <c r="E95" s="193">
        <v>646469751</v>
      </c>
      <c r="F95" s="193">
        <v>686173113</v>
      </c>
    </row>
    <row r="96" spans="1:6" ht="16.5" customHeight="1">
      <c r="A96" s="645" t="s">
        <v>61</v>
      </c>
      <c r="B96" s="150" t="s">
        <v>106</v>
      </c>
      <c r="C96" s="189">
        <v>74682477</v>
      </c>
      <c r="D96" s="189">
        <v>72258902</v>
      </c>
      <c r="E96" s="189">
        <v>89005715</v>
      </c>
      <c r="F96" s="189">
        <v>99057563</v>
      </c>
    </row>
    <row r="97" spans="1:6" ht="15.75">
      <c r="A97" s="645" t="s">
        <v>62</v>
      </c>
      <c r="B97" s="150" t="s">
        <v>81</v>
      </c>
      <c r="C97" s="190">
        <v>439121523</v>
      </c>
      <c r="D97" s="190">
        <v>484361375</v>
      </c>
      <c r="E97" s="189">
        <v>792991518</v>
      </c>
      <c r="F97" s="189">
        <v>891563352</v>
      </c>
    </row>
    <row r="98" spans="1:8" s="641" customFormat="1" ht="12" customHeight="1">
      <c r="A98" s="645" t="s">
        <v>63</v>
      </c>
      <c r="B98" s="238" t="s">
        <v>107</v>
      </c>
      <c r="C98" s="190">
        <v>8708020</v>
      </c>
      <c r="D98" s="190">
        <v>7522981</v>
      </c>
      <c r="E98" s="189">
        <v>9000000</v>
      </c>
      <c r="F98" s="189">
        <v>10000000</v>
      </c>
      <c r="H98" s="639"/>
    </row>
    <row r="99" spans="1:6" ht="12" customHeight="1">
      <c r="A99" s="645" t="s">
        <v>71</v>
      </c>
      <c r="B99" s="5" t="s">
        <v>108</v>
      </c>
      <c r="C99" s="667">
        <f>SUM(C100:C111)</f>
        <v>289204483</v>
      </c>
      <c r="D99" s="667">
        <f>SUM(D100:D111)</f>
        <v>323546646</v>
      </c>
      <c r="E99" s="667">
        <f>SUM(E100:E111)</f>
        <v>238357892</v>
      </c>
      <c r="F99" s="667">
        <f>SUM(F100:F111)</f>
        <v>278436161</v>
      </c>
    </row>
    <row r="100" spans="1:6" ht="12" customHeight="1">
      <c r="A100" s="645" t="s">
        <v>64</v>
      </c>
      <c r="B100" s="150" t="s">
        <v>328</v>
      </c>
      <c r="C100" s="190">
        <v>3117783</v>
      </c>
      <c r="D100" s="757">
        <v>29230</v>
      </c>
      <c r="E100" s="189"/>
      <c r="F100" s="189">
        <v>13730082</v>
      </c>
    </row>
    <row r="101" spans="1:6" ht="12" customHeight="1">
      <c r="A101" s="645" t="s">
        <v>65</v>
      </c>
      <c r="B101" s="239" t="s">
        <v>327</v>
      </c>
      <c r="C101" s="190">
        <v>52547549</v>
      </c>
      <c r="D101" s="190">
        <v>51251038</v>
      </c>
      <c r="E101" s="563">
        <v>56533241</v>
      </c>
      <c r="F101" s="563">
        <v>56533241</v>
      </c>
    </row>
    <row r="102" spans="1:6" ht="12" customHeight="1">
      <c r="A102" s="645" t="s">
        <v>72</v>
      </c>
      <c r="B102" s="239" t="s">
        <v>326</v>
      </c>
      <c r="C102" s="190">
        <v>6559904</v>
      </c>
      <c r="D102" s="190"/>
      <c r="E102" s="190"/>
      <c r="F102" s="189"/>
    </row>
    <row r="103" spans="1:6" ht="12" customHeight="1">
      <c r="A103" s="645" t="s">
        <v>73</v>
      </c>
      <c r="B103" s="240" t="s">
        <v>244</v>
      </c>
      <c r="C103" s="190"/>
      <c r="D103" s="190"/>
      <c r="E103" s="190"/>
      <c r="F103" s="190"/>
    </row>
    <row r="104" spans="1:6" ht="12" customHeight="1">
      <c r="A104" s="645" t="s">
        <v>74</v>
      </c>
      <c r="B104" s="241" t="s">
        <v>245</v>
      </c>
      <c r="C104" s="190">
        <v>28284560</v>
      </c>
      <c r="D104" s="190">
        <v>30091676</v>
      </c>
      <c r="E104" s="189">
        <v>29391690</v>
      </c>
      <c r="F104" s="189">
        <v>40669544</v>
      </c>
    </row>
    <row r="105" spans="1:6" ht="12" customHeight="1">
      <c r="A105" s="645" t="s">
        <v>75</v>
      </c>
      <c r="B105" s="241" t="s">
        <v>246</v>
      </c>
      <c r="C105" s="190"/>
      <c r="D105" s="190"/>
      <c r="E105" s="190"/>
      <c r="F105" s="190"/>
    </row>
    <row r="106" spans="1:6" ht="12" customHeight="1">
      <c r="A106" s="645" t="s">
        <v>77</v>
      </c>
      <c r="B106" s="240" t="s">
        <v>247</v>
      </c>
      <c r="C106" s="190"/>
      <c r="D106" s="190"/>
      <c r="E106" s="189"/>
      <c r="F106" s="189"/>
    </row>
    <row r="107" spans="1:6" ht="12" customHeight="1">
      <c r="A107" s="645" t="s">
        <v>109</v>
      </c>
      <c r="B107" s="240" t="s">
        <v>248</v>
      </c>
      <c r="C107" s="190"/>
      <c r="D107" s="190"/>
      <c r="E107" s="189"/>
      <c r="F107" s="189"/>
    </row>
    <row r="108" spans="1:6" ht="12" customHeight="1">
      <c r="A108" s="645" t="s">
        <v>242</v>
      </c>
      <c r="B108" s="241" t="s">
        <v>249</v>
      </c>
      <c r="C108" s="190"/>
      <c r="D108" s="190"/>
      <c r="E108" s="189"/>
      <c r="F108" s="189"/>
    </row>
    <row r="109" spans="1:6" ht="12" customHeight="1">
      <c r="A109" s="668" t="s">
        <v>243</v>
      </c>
      <c r="B109" s="239" t="s">
        <v>250</v>
      </c>
      <c r="C109" s="190"/>
      <c r="D109" s="190"/>
      <c r="E109" s="189"/>
      <c r="F109" s="189"/>
    </row>
    <row r="110" spans="1:6" ht="12" customHeight="1">
      <c r="A110" s="645" t="s">
        <v>324</v>
      </c>
      <c r="B110" s="239" t="s">
        <v>251</v>
      </c>
      <c r="C110" s="190"/>
      <c r="D110" s="190"/>
      <c r="E110" s="189"/>
      <c r="F110" s="189"/>
    </row>
    <row r="111" spans="1:6" ht="12" customHeight="1">
      <c r="A111" s="647" t="s">
        <v>325</v>
      </c>
      <c r="B111" s="239" t="s">
        <v>252</v>
      </c>
      <c r="C111" s="190">
        <v>198694687</v>
      </c>
      <c r="D111" s="190">
        <v>242174702</v>
      </c>
      <c r="E111" s="189">
        <v>152432961</v>
      </c>
      <c r="F111" s="189">
        <v>167503294</v>
      </c>
    </row>
    <row r="112" spans="1:6" ht="12" customHeight="1">
      <c r="A112" s="645" t="s">
        <v>329</v>
      </c>
      <c r="B112" s="238" t="s">
        <v>35</v>
      </c>
      <c r="C112" s="296"/>
      <c r="D112" s="296"/>
      <c r="E112" s="296">
        <f>E113+E114</f>
        <v>10000000</v>
      </c>
      <c r="F112" s="296">
        <f>F113+F114</f>
        <v>208770704</v>
      </c>
    </row>
    <row r="113" spans="1:6" ht="12" customHeight="1">
      <c r="A113" s="645" t="s">
        <v>330</v>
      </c>
      <c r="B113" s="150" t="s">
        <v>332</v>
      </c>
      <c r="C113" s="190"/>
      <c r="D113" s="190"/>
      <c r="E113" s="190">
        <v>10000000</v>
      </c>
      <c r="F113" s="190">
        <v>10000000</v>
      </c>
    </row>
    <row r="114" spans="1:6" ht="12" customHeight="1" thickBot="1">
      <c r="A114" s="669" t="s">
        <v>331</v>
      </c>
      <c r="B114" s="242" t="s">
        <v>333</v>
      </c>
      <c r="C114" s="194"/>
      <c r="D114" s="194"/>
      <c r="E114" s="194"/>
      <c r="F114" s="194">
        <v>198770704</v>
      </c>
    </row>
    <row r="115" spans="1:6" ht="12" customHeight="1" thickBot="1">
      <c r="A115" s="670" t="s">
        <v>5</v>
      </c>
      <c r="B115" s="252" t="s">
        <v>253</v>
      </c>
      <c r="C115" s="671">
        <f>+C116+C118+C120</f>
        <v>366640838</v>
      </c>
      <c r="D115" s="671">
        <f>+D116+D118+D120</f>
        <v>244318659</v>
      </c>
      <c r="E115" s="671">
        <f>+E116+E118+E120</f>
        <v>355868446</v>
      </c>
      <c r="F115" s="671">
        <f>+F116+F118+F120</f>
        <v>866534657</v>
      </c>
    </row>
    <row r="116" spans="1:6" ht="12" customHeight="1">
      <c r="A116" s="644" t="s">
        <v>66</v>
      </c>
      <c r="B116" s="150" t="s">
        <v>125</v>
      </c>
      <c r="C116" s="193">
        <v>221794261</v>
      </c>
      <c r="D116" s="193">
        <v>58378731</v>
      </c>
      <c r="E116" s="193">
        <v>264150000</v>
      </c>
      <c r="F116" s="189">
        <v>471138065</v>
      </c>
    </row>
    <row r="117" spans="1:6" ht="15.75">
      <c r="A117" s="644" t="s">
        <v>67</v>
      </c>
      <c r="B117" s="245" t="s">
        <v>257</v>
      </c>
      <c r="C117" s="193"/>
      <c r="D117" s="193"/>
      <c r="E117" s="189"/>
      <c r="F117" s="189"/>
    </row>
    <row r="118" spans="1:6" ht="12" customHeight="1">
      <c r="A118" s="644" t="s">
        <v>68</v>
      </c>
      <c r="B118" s="245" t="s">
        <v>110</v>
      </c>
      <c r="C118" s="189">
        <v>138260312</v>
      </c>
      <c r="D118" s="189">
        <v>181939928</v>
      </c>
      <c r="E118" s="189">
        <v>84218446</v>
      </c>
      <c r="F118" s="189">
        <v>387896592</v>
      </c>
    </row>
    <row r="119" spans="1:6" ht="12" customHeight="1">
      <c r="A119" s="644" t="s">
        <v>69</v>
      </c>
      <c r="B119" s="245" t="s">
        <v>258</v>
      </c>
      <c r="C119" s="189"/>
      <c r="D119" s="189"/>
      <c r="E119" s="189"/>
      <c r="F119" s="189"/>
    </row>
    <row r="120" spans="1:6" ht="12" customHeight="1">
      <c r="A120" s="644" t="s">
        <v>70</v>
      </c>
      <c r="B120" s="137" t="s">
        <v>127</v>
      </c>
      <c r="C120" s="189">
        <v>6586265</v>
      </c>
      <c r="D120" s="189">
        <v>4000000</v>
      </c>
      <c r="E120" s="189">
        <v>7500000</v>
      </c>
      <c r="F120" s="189">
        <v>7500000</v>
      </c>
    </row>
    <row r="121" spans="1:6" ht="12" customHeight="1">
      <c r="A121" s="644" t="s">
        <v>76</v>
      </c>
      <c r="B121" s="136" t="s">
        <v>317</v>
      </c>
      <c r="C121" s="189"/>
      <c r="D121" s="189"/>
      <c r="E121" s="189"/>
      <c r="F121" s="189"/>
    </row>
    <row r="122" spans="1:6" ht="12" customHeight="1">
      <c r="A122" s="644" t="s">
        <v>78</v>
      </c>
      <c r="B122" s="264" t="s">
        <v>263</v>
      </c>
      <c r="C122" s="189"/>
      <c r="D122" s="189"/>
      <c r="E122" s="189"/>
      <c r="F122" s="189"/>
    </row>
    <row r="123" spans="1:6" ht="12" customHeight="1">
      <c r="A123" s="644" t="s">
        <v>111</v>
      </c>
      <c r="B123" s="241" t="s">
        <v>246</v>
      </c>
      <c r="C123" s="189"/>
      <c r="D123" s="189"/>
      <c r="E123" s="189"/>
      <c r="F123" s="189"/>
    </row>
    <row r="124" spans="1:6" ht="12" customHeight="1">
      <c r="A124" s="644" t="s">
        <v>112</v>
      </c>
      <c r="B124" s="241" t="s">
        <v>262</v>
      </c>
      <c r="C124" s="189"/>
      <c r="D124" s="189"/>
      <c r="E124" s="189"/>
      <c r="F124" s="189"/>
    </row>
    <row r="125" spans="1:6" ht="12" customHeight="1">
      <c r="A125" s="644" t="s">
        <v>113</v>
      </c>
      <c r="B125" s="241" t="s">
        <v>261</v>
      </c>
      <c r="C125" s="189"/>
      <c r="D125" s="189"/>
      <c r="E125" s="189"/>
      <c r="F125" s="189"/>
    </row>
    <row r="126" spans="1:6" ht="12" customHeight="1">
      <c r="A126" s="644" t="s">
        <v>254</v>
      </c>
      <c r="B126" s="241" t="s">
        <v>249</v>
      </c>
      <c r="C126" s="189"/>
      <c r="D126" s="189"/>
      <c r="E126" s="189"/>
      <c r="F126" s="189"/>
    </row>
    <row r="127" spans="1:6" ht="12" customHeight="1">
      <c r="A127" s="644" t="s">
        <v>255</v>
      </c>
      <c r="B127" s="241" t="s">
        <v>260</v>
      </c>
      <c r="C127" s="189">
        <v>6500000</v>
      </c>
      <c r="D127" s="189">
        <v>4000000</v>
      </c>
      <c r="E127" s="189">
        <v>7500000</v>
      </c>
      <c r="F127" s="189">
        <v>7500000</v>
      </c>
    </row>
    <row r="128" spans="1:6" ht="12" customHeight="1" thickBot="1">
      <c r="A128" s="668" t="s">
        <v>256</v>
      </c>
      <c r="B128" s="241" t="s">
        <v>259</v>
      </c>
      <c r="C128" s="190">
        <v>86265</v>
      </c>
      <c r="D128" s="190"/>
      <c r="E128" s="190"/>
      <c r="F128" s="190"/>
    </row>
    <row r="129" spans="1:6" ht="12" customHeight="1" thickBot="1">
      <c r="A129" s="6" t="s">
        <v>6</v>
      </c>
      <c r="B129" s="196" t="s">
        <v>334</v>
      </c>
      <c r="C129" s="243">
        <f>+C94+C115</f>
        <v>1654107625</v>
      </c>
      <c r="D129" s="243">
        <f>+D94+D115</f>
        <v>1622398160</v>
      </c>
      <c r="E129" s="243">
        <f>+E94+E115</f>
        <v>2141693322</v>
      </c>
      <c r="F129" s="243">
        <f>+F94+F115</f>
        <v>3040535550</v>
      </c>
    </row>
    <row r="130" spans="1:6" ht="12" customHeight="1" thickBot="1">
      <c r="A130" s="6" t="s">
        <v>7</v>
      </c>
      <c r="B130" s="196" t="s">
        <v>335</v>
      </c>
      <c r="C130" s="243">
        <f>+C131+C132+C133</f>
        <v>10714284</v>
      </c>
      <c r="D130" s="243">
        <f>+D131+D132+D133</f>
        <v>2857151</v>
      </c>
      <c r="E130" s="243">
        <f>+E131+E132+E133</f>
        <v>0</v>
      </c>
      <c r="F130" s="243">
        <f>+F131+F132+F133</f>
        <v>0</v>
      </c>
    </row>
    <row r="131" spans="1:6" ht="12" customHeight="1">
      <c r="A131" s="644" t="s">
        <v>158</v>
      </c>
      <c r="B131" s="245" t="s">
        <v>342</v>
      </c>
      <c r="C131" s="189"/>
      <c r="D131" s="189"/>
      <c r="E131" s="189"/>
      <c r="F131" s="189"/>
    </row>
    <row r="132" spans="1:6" ht="12" customHeight="1">
      <c r="A132" s="644" t="s">
        <v>159</v>
      </c>
      <c r="B132" s="245" t="s">
        <v>343</v>
      </c>
      <c r="C132" s="189"/>
      <c r="D132" s="189"/>
      <c r="E132" s="189"/>
      <c r="F132" s="189"/>
    </row>
    <row r="133" spans="1:6" ht="12" customHeight="1" thickBot="1">
      <c r="A133" s="668" t="s">
        <v>160</v>
      </c>
      <c r="B133" s="245" t="s">
        <v>344</v>
      </c>
      <c r="C133" s="189">
        <v>10714284</v>
      </c>
      <c r="D133" s="189">
        <v>2857151</v>
      </c>
      <c r="E133" s="332"/>
      <c r="F133" s="332"/>
    </row>
    <row r="134" spans="1:6" ht="12" customHeight="1" thickBot="1">
      <c r="A134" s="6" t="s">
        <v>8</v>
      </c>
      <c r="B134" s="196" t="s">
        <v>336</v>
      </c>
      <c r="C134" s="243">
        <f>SUM(C135:C140)</f>
        <v>0</v>
      </c>
      <c r="D134" s="243">
        <f>SUM(D135:D140)</f>
        <v>0</v>
      </c>
      <c r="E134" s="243">
        <f>SUM(E135:E140)</f>
        <v>0</v>
      </c>
      <c r="F134" s="243">
        <f>SUM(F135:F140)</f>
        <v>0</v>
      </c>
    </row>
    <row r="135" spans="1:6" ht="12" customHeight="1">
      <c r="A135" s="644" t="s">
        <v>53</v>
      </c>
      <c r="B135" s="151" t="s">
        <v>345</v>
      </c>
      <c r="C135" s="189"/>
      <c r="D135" s="189"/>
      <c r="E135" s="189"/>
      <c r="F135" s="189"/>
    </row>
    <row r="136" spans="1:6" ht="12" customHeight="1">
      <c r="A136" s="644" t="s">
        <v>54</v>
      </c>
      <c r="B136" s="151" t="s">
        <v>337</v>
      </c>
      <c r="C136" s="189"/>
      <c r="D136" s="189"/>
      <c r="E136" s="189"/>
      <c r="F136" s="189"/>
    </row>
    <row r="137" spans="1:6" ht="12" customHeight="1">
      <c r="A137" s="644" t="s">
        <v>55</v>
      </c>
      <c r="B137" s="151" t="s">
        <v>338</v>
      </c>
      <c r="C137" s="189"/>
      <c r="D137" s="189"/>
      <c r="E137" s="189"/>
      <c r="F137" s="189"/>
    </row>
    <row r="138" spans="1:6" ht="12" customHeight="1">
      <c r="A138" s="644" t="s">
        <v>98</v>
      </c>
      <c r="B138" s="151" t="s">
        <v>339</v>
      </c>
      <c r="C138" s="189"/>
      <c r="D138" s="189"/>
      <c r="E138" s="189"/>
      <c r="F138" s="189"/>
    </row>
    <row r="139" spans="1:6" ht="12" customHeight="1">
      <c r="A139" s="644" t="s">
        <v>99</v>
      </c>
      <c r="B139" s="151" t="s">
        <v>340</v>
      </c>
      <c r="C139" s="189"/>
      <c r="D139" s="189"/>
      <c r="E139" s="189"/>
      <c r="F139" s="189"/>
    </row>
    <row r="140" spans="1:6" ht="12" customHeight="1" thickBot="1">
      <c r="A140" s="668" t="s">
        <v>100</v>
      </c>
      <c r="B140" s="151" t="s">
        <v>341</v>
      </c>
      <c r="C140" s="189"/>
      <c r="D140" s="189"/>
      <c r="E140" s="189"/>
      <c r="F140" s="189"/>
    </row>
    <row r="141" spans="1:6" ht="12" customHeight="1" thickBot="1">
      <c r="A141" s="6" t="s">
        <v>9</v>
      </c>
      <c r="B141" s="196" t="s">
        <v>349</v>
      </c>
      <c r="C141" s="258">
        <f>+C142+C143+C144+C145</f>
        <v>22799836</v>
      </c>
      <c r="D141" s="258">
        <f>+D142+D143+D144+D145</f>
        <v>24222440</v>
      </c>
      <c r="E141" s="258">
        <f>+E142+E143+E144+E145</f>
        <v>27322142</v>
      </c>
      <c r="F141" s="258">
        <f>+F142+F143+F144+F145</f>
        <v>27322142</v>
      </c>
    </row>
    <row r="142" spans="1:6" ht="12" customHeight="1">
      <c r="A142" s="644" t="s">
        <v>56</v>
      </c>
      <c r="B142" s="151" t="s">
        <v>264</v>
      </c>
      <c r="C142" s="189"/>
      <c r="D142" s="189"/>
      <c r="E142" s="189"/>
      <c r="F142" s="189"/>
    </row>
    <row r="143" spans="1:6" ht="12" customHeight="1">
      <c r="A143" s="644" t="s">
        <v>57</v>
      </c>
      <c r="B143" s="151" t="s">
        <v>265</v>
      </c>
      <c r="C143" s="259">
        <v>22799836</v>
      </c>
      <c r="D143" s="652">
        <v>24222440</v>
      </c>
      <c r="E143" s="193">
        <v>27322142</v>
      </c>
      <c r="F143" s="193">
        <v>27322142</v>
      </c>
    </row>
    <row r="144" spans="1:6" ht="12" customHeight="1">
      <c r="A144" s="644" t="s">
        <v>178</v>
      </c>
      <c r="B144" s="151" t="s">
        <v>350</v>
      </c>
      <c r="C144" s="189"/>
      <c r="D144" s="189"/>
      <c r="E144" s="189"/>
      <c r="F144" s="189"/>
    </row>
    <row r="145" spans="1:6" ht="12" customHeight="1" thickBot="1">
      <c r="A145" s="668" t="s">
        <v>179</v>
      </c>
      <c r="B145" s="152" t="s">
        <v>648</v>
      </c>
      <c r="C145" s="189"/>
      <c r="D145" s="189"/>
      <c r="E145" s="189"/>
      <c r="F145" s="189"/>
    </row>
    <row r="146" spans="1:6" ht="12" customHeight="1" thickBot="1">
      <c r="A146" s="6" t="s">
        <v>10</v>
      </c>
      <c r="B146" s="196" t="s">
        <v>351</v>
      </c>
      <c r="C146" s="672">
        <f>SUM(C147:C151)</f>
        <v>0</v>
      </c>
      <c r="D146" s="672">
        <f>SUM(D147:D151)</f>
        <v>0</v>
      </c>
      <c r="E146" s="247">
        <f>SUM(E147:E151)</f>
        <v>0</v>
      </c>
      <c r="F146" s="672">
        <f>SUM(F147:F151)</f>
        <v>0</v>
      </c>
    </row>
    <row r="147" spans="1:6" ht="12" customHeight="1">
      <c r="A147" s="644" t="s">
        <v>58</v>
      </c>
      <c r="B147" s="151" t="s">
        <v>346</v>
      </c>
      <c r="C147" s="189"/>
      <c r="D147" s="189"/>
      <c r="E147" s="189"/>
      <c r="F147" s="189"/>
    </row>
    <row r="148" spans="1:6" ht="12" customHeight="1">
      <c r="A148" s="644" t="s">
        <v>59</v>
      </c>
      <c r="B148" s="151" t="s">
        <v>353</v>
      </c>
      <c r="C148" s="189"/>
      <c r="D148" s="189"/>
      <c r="E148" s="189"/>
      <c r="F148" s="189"/>
    </row>
    <row r="149" spans="1:6" ht="12" customHeight="1">
      <c r="A149" s="644" t="s">
        <v>190</v>
      </c>
      <c r="B149" s="151" t="s">
        <v>348</v>
      </c>
      <c r="C149" s="189"/>
      <c r="D149" s="189"/>
      <c r="E149" s="189"/>
      <c r="F149" s="189"/>
    </row>
    <row r="150" spans="1:6" ht="12" customHeight="1">
      <c r="A150" s="644" t="s">
        <v>191</v>
      </c>
      <c r="B150" s="151" t="s">
        <v>354</v>
      </c>
      <c r="C150" s="189"/>
      <c r="D150" s="189"/>
      <c r="E150" s="189"/>
      <c r="F150" s="189"/>
    </row>
    <row r="151" spans="1:6" ht="12" customHeight="1" thickBot="1">
      <c r="A151" s="644" t="s">
        <v>352</v>
      </c>
      <c r="B151" s="151" t="s">
        <v>284</v>
      </c>
      <c r="C151" s="189"/>
      <c r="D151" s="189"/>
      <c r="E151" s="189"/>
      <c r="F151" s="189"/>
    </row>
    <row r="152" spans="1:6" ht="12" customHeight="1" thickBot="1">
      <c r="A152" s="6" t="s">
        <v>11</v>
      </c>
      <c r="B152" s="196" t="s">
        <v>356</v>
      </c>
      <c r="C152" s="673"/>
      <c r="D152" s="673"/>
      <c r="E152" s="248"/>
      <c r="F152" s="673"/>
    </row>
    <row r="153" spans="1:6" ht="12" customHeight="1" thickBot="1">
      <c r="A153" s="6" t="s">
        <v>12</v>
      </c>
      <c r="B153" s="196" t="s">
        <v>357</v>
      </c>
      <c r="C153" s="673"/>
      <c r="D153" s="673"/>
      <c r="E153" s="248"/>
      <c r="F153" s="673"/>
    </row>
    <row r="154" spans="1:6" ht="15" customHeight="1" thickBot="1">
      <c r="A154" s="6" t="s">
        <v>13</v>
      </c>
      <c r="B154" s="196" t="s">
        <v>359</v>
      </c>
      <c r="C154" s="674">
        <f>+C130+C134+C141+C146+C152+C153</f>
        <v>33514120</v>
      </c>
      <c r="D154" s="674">
        <f>+D130+D134+D141+D146+D152+D153</f>
        <v>27079591</v>
      </c>
      <c r="E154" s="266">
        <f>+E130+E134+E141+E146+E152+E153</f>
        <v>27322142</v>
      </c>
      <c r="F154" s="674">
        <f>+F130+F134+F141+F146+F152+F153</f>
        <v>27322142</v>
      </c>
    </row>
    <row r="155" spans="1:6" s="643" customFormat="1" ht="12.75" customHeight="1" thickBot="1">
      <c r="A155" s="675" t="s">
        <v>14</v>
      </c>
      <c r="B155" s="253" t="s">
        <v>358</v>
      </c>
      <c r="C155" s="674">
        <f>+C129+C154</f>
        <v>1687621745</v>
      </c>
      <c r="D155" s="674">
        <f>+D129+D154</f>
        <v>1649477751</v>
      </c>
      <c r="E155" s="266">
        <f>+E129+E154</f>
        <v>2169015464</v>
      </c>
      <c r="F155" s="674">
        <f>+F129+F154</f>
        <v>3067857692</v>
      </c>
    </row>
    <row r="157" spans="3:6" ht="15.75">
      <c r="C157" s="677"/>
      <c r="D157" s="677"/>
      <c r="E157" s="677"/>
      <c r="F157" s="677"/>
    </row>
    <row r="158" spans="3:6" ht="15.75">
      <c r="C158" s="678"/>
      <c r="D158" s="678"/>
      <c r="E158" s="678"/>
      <c r="F158" s="678"/>
    </row>
    <row r="159" spans="3:6" ht="16.5" customHeight="1">
      <c r="C159" s="679"/>
      <c r="D159" s="679"/>
      <c r="E159" s="679"/>
      <c r="F159" s="679"/>
    </row>
    <row r="160" spans="3:6" ht="15.75">
      <c r="C160" s="679"/>
      <c r="D160" s="679"/>
      <c r="E160" s="679"/>
      <c r="F160" s="679"/>
    </row>
  </sheetData>
  <sheetProtection/>
  <mergeCells count="5">
    <mergeCell ref="A1:E1"/>
    <mergeCell ref="A2:B2"/>
    <mergeCell ref="A89:E89"/>
    <mergeCell ref="A90:E90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&amp;U
Ócsa Város  Önkormányzat
ELŐZŐ 2 ÉV KÖLTSÉGVETÉSÉNEK  MÉRLEGEI&amp;R&amp;"Times New Roman CE,Félkövér dőlt"&amp;11 1. számú tájékoztató tábla</oddHeader>
  </headerFooter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61"/>
  <sheetViews>
    <sheetView view="pageBreakPreview" zoomScale="90" zoomScaleNormal="90" zoomScaleSheetLayoutView="90" workbookViewId="0" topLeftCell="B1">
      <selection activeCell="B16" sqref="B16"/>
    </sheetView>
  </sheetViews>
  <sheetFormatPr defaultColWidth="9.00390625" defaultRowHeight="12.75"/>
  <cols>
    <col min="1" max="1" width="9.50390625" style="568" customWidth="1"/>
    <col min="2" max="2" width="66.125" style="66" customWidth="1"/>
    <col min="3" max="3" width="13.875" style="166" customWidth="1"/>
    <col min="4" max="8" width="12.875" style="166" customWidth="1"/>
    <col min="9" max="9" width="15.875" style="166" customWidth="1"/>
    <col min="10" max="10" width="15.625" style="75" customWidth="1"/>
    <col min="11" max="16384" width="9.375" style="75" customWidth="1"/>
  </cols>
  <sheetData>
    <row r="1" spans="1:9" ht="15.75" customHeight="1">
      <c r="A1" s="859" t="s">
        <v>2</v>
      </c>
      <c r="B1" s="859"/>
      <c r="C1" s="859"/>
      <c r="D1" s="75"/>
      <c r="E1" s="75"/>
      <c r="F1" s="75"/>
      <c r="G1" s="75"/>
      <c r="H1" s="164"/>
      <c r="I1" s="75"/>
    </row>
    <row r="2" spans="1:9" ht="15.75" customHeight="1" thickBot="1">
      <c r="A2" s="860" t="s">
        <v>85</v>
      </c>
      <c r="B2" s="860"/>
      <c r="C2" s="556"/>
      <c r="D2" s="556"/>
      <c r="E2" s="556"/>
      <c r="F2" s="556"/>
      <c r="G2" s="556"/>
      <c r="H2" s="412"/>
      <c r="I2" s="556" t="s">
        <v>631</v>
      </c>
    </row>
    <row r="3" spans="1:10" ht="37.5" customHeight="1" thickBot="1">
      <c r="A3" s="7" t="s">
        <v>48</v>
      </c>
      <c r="B3" s="126" t="s">
        <v>3</v>
      </c>
      <c r="C3" s="756" t="s">
        <v>581</v>
      </c>
      <c r="D3" s="394" t="s">
        <v>699</v>
      </c>
      <c r="E3" s="394" t="s">
        <v>701</v>
      </c>
      <c r="F3" s="394" t="s">
        <v>708</v>
      </c>
      <c r="G3" s="394" t="s">
        <v>709</v>
      </c>
      <c r="H3" s="394" t="s">
        <v>712</v>
      </c>
      <c r="I3" s="394" t="s">
        <v>700</v>
      </c>
      <c r="J3" s="557"/>
    </row>
    <row r="4" spans="1:10" s="76" customFormat="1" ht="12" customHeight="1" thickBot="1">
      <c r="A4" s="74"/>
      <c r="B4" s="125" t="s">
        <v>372</v>
      </c>
      <c r="C4" s="255" t="s">
        <v>373</v>
      </c>
      <c r="D4" s="255" t="s">
        <v>374</v>
      </c>
      <c r="E4" s="255" t="s">
        <v>375</v>
      </c>
      <c r="F4" s="255" t="s">
        <v>604</v>
      </c>
      <c r="G4" s="255" t="s">
        <v>559</v>
      </c>
      <c r="H4" s="255" t="s">
        <v>653</v>
      </c>
      <c r="I4" s="255" t="s">
        <v>711</v>
      </c>
      <c r="J4" s="558"/>
    </row>
    <row r="5" spans="1:10" s="77" customFormat="1" ht="12" customHeight="1" thickBot="1">
      <c r="A5" s="9" t="s">
        <v>4</v>
      </c>
      <c r="B5" s="133" t="s">
        <v>144</v>
      </c>
      <c r="C5" s="243">
        <f aca="true" t="shared" si="0" ref="C5:I5">+C6+C7+C8+C9+C10+C11</f>
        <v>712246894</v>
      </c>
      <c r="D5" s="243">
        <f t="shared" si="0"/>
        <v>0</v>
      </c>
      <c r="E5" s="243">
        <f t="shared" si="0"/>
        <v>0</v>
      </c>
      <c r="F5" s="243">
        <f t="shared" si="0"/>
        <v>64197922</v>
      </c>
      <c r="G5" s="243">
        <f t="shared" si="0"/>
        <v>63297262</v>
      </c>
      <c r="H5" s="243">
        <f>+H6+H7+H8+H9+H10+H11</f>
        <v>4400451</v>
      </c>
      <c r="I5" s="243">
        <f t="shared" si="0"/>
        <v>844142529</v>
      </c>
      <c r="J5" s="559"/>
    </row>
    <row r="6" spans="1:10" s="77" customFormat="1" ht="12" customHeight="1">
      <c r="A6" s="80" t="s">
        <v>60</v>
      </c>
      <c r="B6" s="134" t="s">
        <v>145</v>
      </c>
      <c r="C6" s="193">
        <v>86205845</v>
      </c>
      <c r="D6" s="193"/>
      <c r="E6" s="193"/>
      <c r="F6" s="193"/>
      <c r="G6" s="193"/>
      <c r="H6" s="193"/>
      <c r="I6" s="193">
        <v>86205845</v>
      </c>
      <c r="J6" s="559"/>
    </row>
    <row r="7" spans="1:10" s="77" customFormat="1" ht="12" customHeight="1">
      <c r="A7" s="81" t="s">
        <v>61</v>
      </c>
      <c r="B7" s="135" t="s">
        <v>146</v>
      </c>
      <c r="C7" s="256">
        <v>299190726</v>
      </c>
      <c r="D7" s="256"/>
      <c r="E7" s="256"/>
      <c r="F7" s="444">
        <v>36937996</v>
      </c>
      <c r="G7" s="444"/>
      <c r="H7" s="444">
        <v>6887279</v>
      </c>
      <c r="I7" s="560">
        <f>SUM(C7:H7)</f>
        <v>343016001</v>
      </c>
      <c r="J7" s="559"/>
    </row>
    <row r="8" spans="1:10" s="77" customFormat="1" ht="12" customHeight="1">
      <c r="A8" s="81" t="s">
        <v>62</v>
      </c>
      <c r="B8" s="135" t="s">
        <v>401</v>
      </c>
      <c r="C8" s="257">
        <v>131489673</v>
      </c>
      <c r="D8" s="257"/>
      <c r="E8" s="257"/>
      <c r="F8" s="189">
        <v>26395926</v>
      </c>
      <c r="G8" s="189"/>
      <c r="H8" s="189">
        <v>-2486828</v>
      </c>
      <c r="I8" s="560">
        <f>SUM(C8:H8)</f>
        <v>155398771</v>
      </c>
      <c r="J8" s="559"/>
    </row>
    <row r="9" spans="1:10" s="77" customFormat="1" ht="12" customHeight="1">
      <c r="A9" s="81" t="s">
        <v>63</v>
      </c>
      <c r="B9" s="135" t="s">
        <v>147</v>
      </c>
      <c r="C9" s="189">
        <v>24184519</v>
      </c>
      <c r="D9" s="257"/>
      <c r="E9" s="257"/>
      <c r="F9" s="189">
        <v>864000</v>
      </c>
      <c r="G9" s="189"/>
      <c r="H9" s="189"/>
      <c r="I9" s="560">
        <f>SUM(C9:F9)</f>
        <v>25048519</v>
      </c>
      <c r="J9" s="559"/>
    </row>
    <row r="10" spans="1:10" s="77" customFormat="1" ht="12" customHeight="1">
      <c r="A10" s="81" t="s">
        <v>82</v>
      </c>
      <c r="B10" s="136" t="s">
        <v>318</v>
      </c>
      <c r="C10" s="188">
        <v>171176131</v>
      </c>
      <c r="D10" s="189"/>
      <c r="E10" s="189"/>
      <c r="F10" s="189"/>
      <c r="G10" s="189"/>
      <c r="H10" s="188"/>
      <c r="I10" s="560">
        <f>SUM(C10:F10)</f>
        <v>171176131</v>
      </c>
      <c r="J10" s="559"/>
    </row>
    <row r="11" spans="1:10" s="77" customFormat="1" ht="12" customHeight="1" thickBot="1">
      <c r="A11" s="82" t="s">
        <v>64</v>
      </c>
      <c r="B11" s="137" t="s">
        <v>319</v>
      </c>
      <c r="C11" s="190"/>
      <c r="D11" s="190"/>
      <c r="E11" s="190"/>
      <c r="F11" s="190"/>
      <c r="G11" s="288">
        <v>63297262</v>
      </c>
      <c r="H11" s="288"/>
      <c r="I11" s="189">
        <f>SUM(C11:G11)</f>
        <v>63297262</v>
      </c>
      <c r="J11" s="559"/>
    </row>
    <row r="12" spans="1:10" s="77" customFormat="1" ht="12" customHeight="1" thickBot="1">
      <c r="A12" s="9" t="s">
        <v>5</v>
      </c>
      <c r="B12" s="138" t="s">
        <v>148</v>
      </c>
      <c r="C12" s="243">
        <f aca="true" t="shared" si="1" ref="C12:I12">+C13+C14+C15+C16+C17</f>
        <v>61950000</v>
      </c>
      <c r="D12" s="243">
        <f t="shared" si="1"/>
        <v>0</v>
      </c>
      <c r="E12" s="243">
        <f t="shared" si="1"/>
        <v>0</v>
      </c>
      <c r="F12" s="243">
        <f t="shared" si="1"/>
        <v>0</v>
      </c>
      <c r="G12" s="243">
        <f t="shared" si="1"/>
        <v>0</v>
      </c>
      <c r="H12" s="243">
        <f>+H13+H14+H15+H16+H17</f>
        <v>0</v>
      </c>
      <c r="I12" s="243">
        <f t="shared" si="1"/>
        <v>61950000</v>
      </c>
      <c r="J12" s="559"/>
    </row>
    <row r="13" spans="1:10" s="77" customFormat="1" ht="12" customHeight="1">
      <c r="A13" s="80" t="s">
        <v>66</v>
      </c>
      <c r="B13" s="134" t="s">
        <v>149</v>
      </c>
      <c r="C13" s="193"/>
      <c r="D13" s="193"/>
      <c r="E13" s="193"/>
      <c r="F13" s="193"/>
      <c r="G13" s="193"/>
      <c r="H13" s="193"/>
      <c r="I13" s="193"/>
      <c r="J13" s="559"/>
    </row>
    <row r="14" spans="1:10" s="77" customFormat="1" ht="12" customHeight="1">
      <c r="A14" s="81" t="s">
        <v>67</v>
      </c>
      <c r="B14" s="135" t="s">
        <v>150</v>
      </c>
      <c r="C14" s="189"/>
      <c r="D14" s="189"/>
      <c r="E14" s="189"/>
      <c r="F14" s="189"/>
      <c r="G14" s="189"/>
      <c r="H14" s="224"/>
      <c r="I14" s="189"/>
      <c r="J14" s="559"/>
    </row>
    <row r="15" spans="1:10" s="77" customFormat="1" ht="12" customHeight="1">
      <c r="A15" s="81" t="s">
        <v>68</v>
      </c>
      <c r="B15" s="135" t="s">
        <v>632</v>
      </c>
      <c r="C15" s="189"/>
      <c r="D15" s="189"/>
      <c r="E15" s="189"/>
      <c r="F15" s="189"/>
      <c r="G15" s="189"/>
      <c r="H15" s="195"/>
      <c r="I15" s="189"/>
      <c r="J15" s="559"/>
    </row>
    <row r="16" spans="1:10" s="77" customFormat="1" ht="12" customHeight="1">
      <c r="A16" s="81" t="s">
        <v>69</v>
      </c>
      <c r="B16" s="135" t="s">
        <v>312</v>
      </c>
      <c r="C16" s="189"/>
      <c r="D16" s="189"/>
      <c r="E16" s="189"/>
      <c r="F16" s="189"/>
      <c r="G16" s="189"/>
      <c r="H16" s="189"/>
      <c r="I16" s="189"/>
      <c r="J16" s="559"/>
    </row>
    <row r="17" spans="1:10" s="77" customFormat="1" ht="12" customHeight="1">
      <c r="A17" s="81" t="s">
        <v>70</v>
      </c>
      <c r="B17" s="135" t="s">
        <v>151</v>
      </c>
      <c r="C17" s="188">
        <v>61950000</v>
      </c>
      <c r="D17" s="188"/>
      <c r="E17" s="188"/>
      <c r="F17" s="188"/>
      <c r="G17" s="188"/>
      <c r="H17" s="188"/>
      <c r="I17" s="188">
        <v>61950000</v>
      </c>
      <c r="J17" s="559"/>
    </row>
    <row r="18" spans="1:10" s="77" customFormat="1" ht="12" customHeight="1" thickBot="1">
      <c r="A18" s="82" t="s">
        <v>76</v>
      </c>
      <c r="B18" s="137" t="s">
        <v>152</v>
      </c>
      <c r="C18" s="190"/>
      <c r="D18" s="190"/>
      <c r="E18" s="190"/>
      <c r="F18" s="190"/>
      <c r="G18" s="190"/>
      <c r="H18" s="190"/>
      <c r="I18" s="190"/>
      <c r="J18" s="559"/>
    </row>
    <row r="19" spans="1:10" s="77" customFormat="1" ht="12" customHeight="1" thickBot="1">
      <c r="A19" s="9" t="s">
        <v>6</v>
      </c>
      <c r="B19" s="133" t="s">
        <v>153</v>
      </c>
      <c r="C19" s="243">
        <f aca="true" t="shared" si="2" ref="C19:I19">+C20+C21+C22+C23+C24</f>
        <v>0</v>
      </c>
      <c r="D19" s="243">
        <f t="shared" si="2"/>
        <v>0</v>
      </c>
      <c r="E19" s="243">
        <f t="shared" si="2"/>
        <v>305233490</v>
      </c>
      <c r="F19" s="243">
        <f t="shared" si="2"/>
        <v>0</v>
      </c>
      <c r="G19" s="243">
        <f t="shared" si="2"/>
        <v>103788315</v>
      </c>
      <c r="H19" s="243">
        <f>+H20+H21+H22+H23+H24</f>
        <v>110834000</v>
      </c>
      <c r="I19" s="243">
        <f t="shared" si="2"/>
        <v>519855805</v>
      </c>
      <c r="J19" s="559"/>
    </row>
    <row r="20" spans="1:10" s="77" customFormat="1" ht="12" customHeight="1">
      <c r="A20" s="80" t="s">
        <v>49</v>
      </c>
      <c r="B20" s="134" t="s">
        <v>154</v>
      </c>
      <c r="C20" s="193"/>
      <c r="D20" s="193"/>
      <c r="E20" s="193"/>
      <c r="F20" s="193"/>
      <c r="G20" s="193"/>
      <c r="H20" s="319"/>
      <c r="I20" s="193"/>
      <c r="J20" s="559"/>
    </row>
    <row r="21" spans="1:10" s="77" customFormat="1" ht="12" customHeight="1">
      <c r="A21" s="81" t="s">
        <v>50</v>
      </c>
      <c r="B21" s="135" t="s">
        <v>155</v>
      </c>
      <c r="C21" s="189"/>
      <c r="D21" s="189"/>
      <c r="E21" s="189"/>
      <c r="F21" s="189"/>
      <c r="G21" s="189"/>
      <c r="H21" s="189"/>
      <c r="I21" s="189"/>
      <c r="J21" s="559"/>
    </row>
    <row r="22" spans="1:10" s="77" customFormat="1" ht="12" customHeight="1">
      <c r="A22" s="81" t="s">
        <v>51</v>
      </c>
      <c r="B22" s="135" t="s">
        <v>313</v>
      </c>
      <c r="C22" s="189"/>
      <c r="D22" s="189"/>
      <c r="E22" s="189"/>
      <c r="F22" s="189"/>
      <c r="G22" s="189"/>
      <c r="H22" s="189"/>
      <c r="I22" s="189"/>
      <c r="J22" s="559"/>
    </row>
    <row r="23" spans="1:10" s="77" customFormat="1" ht="12" customHeight="1">
      <c r="A23" s="81" t="s">
        <v>52</v>
      </c>
      <c r="B23" s="135" t="s">
        <v>314</v>
      </c>
      <c r="C23" s="189"/>
      <c r="D23" s="189"/>
      <c r="E23" s="189"/>
      <c r="F23" s="189"/>
      <c r="G23" s="189"/>
      <c r="H23" s="189"/>
      <c r="I23" s="189"/>
      <c r="J23" s="559"/>
    </row>
    <row r="24" spans="1:10" s="77" customFormat="1" ht="12" customHeight="1">
      <c r="A24" s="81" t="s">
        <v>94</v>
      </c>
      <c r="B24" s="135" t="s">
        <v>156</v>
      </c>
      <c r="C24" s="189"/>
      <c r="D24" s="189"/>
      <c r="E24" s="189">
        <v>305233490</v>
      </c>
      <c r="F24" s="189"/>
      <c r="G24" s="189">
        <v>103788315</v>
      </c>
      <c r="H24" s="189">
        <v>110834000</v>
      </c>
      <c r="I24" s="560">
        <f>SUM(C24:H24)</f>
        <v>519855805</v>
      </c>
      <c r="J24" s="559"/>
    </row>
    <row r="25" spans="1:10" s="77" customFormat="1" ht="12" customHeight="1" thickBot="1">
      <c r="A25" s="82" t="s">
        <v>95</v>
      </c>
      <c r="B25" s="139" t="s">
        <v>157</v>
      </c>
      <c r="C25" s="190"/>
      <c r="D25" s="190"/>
      <c r="E25" s="190"/>
      <c r="F25" s="190"/>
      <c r="G25" s="190"/>
      <c r="H25" s="194"/>
      <c r="I25" s="190"/>
      <c r="J25" s="559"/>
    </row>
    <row r="26" spans="1:10" s="77" customFormat="1" ht="12" customHeight="1" thickBot="1">
      <c r="A26" s="9" t="s">
        <v>96</v>
      </c>
      <c r="B26" s="133" t="s">
        <v>410</v>
      </c>
      <c r="C26" s="258">
        <f aca="true" t="shared" si="3" ref="C26:I26">SUM(C27:C33)</f>
        <v>435358470</v>
      </c>
      <c r="D26" s="258">
        <f t="shared" si="3"/>
        <v>0</v>
      </c>
      <c r="E26" s="258">
        <f t="shared" si="3"/>
        <v>0</v>
      </c>
      <c r="F26" s="258">
        <f t="shared" si="3"/>
        <v>0</v>
      </c>
      <c r="G26" s="258">
        <f t="shared" si="3"/>
        <v>157244000</v>
      </c>
      <c r="H26" s="258">
        <f>SUM(H27:H33)</f>
        <v>0</v>
      </c>
      <c r="I26" s="258">
        <f t="shared" si="3"/>
        <v>592602470</v>
      </c>
      <c r="J26" s="559"/>
    </row>
    <row r="27" spans="1:10" s="77" customFormat="1" ht="12" customHeight="1">
      <c r="A27" s="80" t="s">
        <v>158</v>
      </c>
      <c r="B27" s="134" t="s">
        <v>406</v>
      </c>
      <c r="C27" s="193">
        <v>23000000</v>
      </c>
      <c r="D27" s="193"/>
      <c r="E27" s="193"/>
      <c r="F27" s="193"/>
      <c r="G27" s="193"/>
      <c r="H27" s="193"/>
      <c r="I27" s="193">
        <v>23000000</v>
      </c>
      <c r="J27" s="559"/>
    </row>
    <row r="28" spans="1:10" s="77" customFormat="1" ht="12" customHeight="1">
      <c r="A28" s="81" t="s">
        <v>159</v>
      </c>
      <c r="B28" s="135" t="s">
        <v>414</v>
      </c>
      <c r="C28" s="189">
        <v>31000000</v>
      </c>
      <c r="D28" s="189"/>
      <c r="E28" s="189"/>
      <c r="F28" s="189"/>
      <c r="G28" s="189"/>
      <c r="H28" s="189"/>
      <c r="I28" s="189">
        <v>31000000</v>
      </c>
      <c r="J28" s="559"/>
    </row>
    <row r="29" spans="1:10" s="77" customFormat="1" ht="12" customHeight="1">
      <c r="A29" s="81" t="s">
        <v>160</v>
      </c>
      <c r="B29" s="135" t="s">
        <v>407</v>
      </c>
      <c r="C29" s="189">
        <v>379358470</v>
      </c>
      <c r="D29" s="189"/>
      <c r="E29" s="189"/>
      <c r="F29" s="189"/>
      <c r="G29" s="189">
        <v>157244000</v>
      </c>
      <c r="H29" s="189"/>
      <c r="I29" s="189">
        <f>SUM(C29:G29)</f>
        <v>536602470</v>
      </c>
      <c r="J29" s="559"/>
    </row>
    <row r="30" spans="1:10" s="77" customFormat="1" ht="12" customHeight="1">
      <c r="A30" s="81" t="s">
        <v>161</v>
      </c>
      <c r="B30" s="135" t="s">
        <v>408</v>
      </c>
      <c r="C30" s="288">
        <v>1000000</v>
      </c>
      <c r="D30" s="288"/>
      <c r="E30" s="288"/>
      <c r="F30" s="288"/>
      <c r="G30" s="288"/>
      <c r="H30" s="288"/>
      <c r="I30" s="288">
        <v>1000000</v>
      </c>
      <c r="J30" s="559"/>
    </row>
    <row r="31" spans="1:10" s="77" customFormat="1" ht="12" customHeight="1">
      <c r="A31" s="81" t="s">
        <v>403</v>
      </c>
      <c r="B31" s="135" t="s">
        <v>162</v>
      </c>
      <c r="C31" s="189"/>
      <c r="D31" s="189"/>
      <c r="E31" s="189"/>
      <c r="F31" s="189"/>
      <c r="G31" s="189"/>
      <c r="H31" s="189"/>
      <c r="I31" s="189"/>
      <c r="J31" s="559"/>
    </row>
    <row r="32" spans="1:10" s="77" customFormat="1" ht="12" customHeight="1">
      <c r="A32" s="81" t="s">
        <v>404</v>
      </c>
      <c r="B32" s="135" t="s">
        <v>163</v>
      </c>
      <c r="C32" s="189"/>
      <c r="D32" s="189"/>
      <c r="E32" s="189"/>
      <c r="F32" s="189"/>
      <c r="G32" s="189"/>
      <c r="H32" s="189"/>
      <c r="I32" s="189"/>
      <c r="J32" s="559"/>
    </row>
    <row r="33" spans="1:10" s="77" customFormat="1" ht="12" customHeight="1" thickBot="1">
      <c r="A33" s="82" t="s">
        <v>405</v>
      </c>
      <c r="B33" s="140" t="s">
        <v>164</v>
      </c>
      <c r="C33" s="190">
        <v>1000000</v>
      </c>
      <c r="D33" s="190"/>
      <c r="E33" s="190"/>
      <c r="F33" s="190"/>
      <c r="G33" s="190"/>
      <c r="H33" s="190"/>
      <c r="I33" s="190">
        <v>1000000</v>
      </c>
      <c r="J33" s="559"/>
    </row>
    <row r="34" spans="1:10" s="77" customFormat="1" ht="12" customHeight="1" thickBot="1">
      <c r="A34" s="9" t="s">
        <v>8</v>
      </c>
      <c r="B34" s="133" t="s">
        <v>320</v>
      </c>
      <c r="C34" s="243">
        <f aca="true" t="shared" si="4" ref="C34:I34">SUM(C35:C45)</f>
        <v>159464200</v>
      </c>
      <c r="D34" s="243">
        <f t="shared" si="4"/>
        <v>0</v>
      </c>
      <c r="E34" s="243">
        <f t="shared" si="4"/>
        <v>2590000</v>
      </c>
      <c r="F34" s="243">
        <f t="shared" si="4"/>
        <v>2641000</v>
      </c>
      <c r="G34" s="243">
        <f t="shared" si="4"/>
        <v>13421000</v>
      </c>
      <c r="H34" s="243">
        <f>SUM(H35:H45)</f>
        <v>1633000</v>
      </c>
      <c r="I34" s="243">
        <f t="shared" si="4"/>
        <v>179749200</v>
      </c>
      <c r="J34" s="559"/>
    </row>
    <row r="35" spans="1:10" s="77" customFormat="1" ht="12" customHeight="1">
      <c r="A35" s="80" t="s">
        <v>53</v>
      </c>
      <c r="B35" s="134" t="s">
        <v>167</v>
      </c>
      <c r="C35" s="319"/>
      <c r="D35" s="319"/>
      <c r="E35" s="319"/>
      <c r="F35" s="319"/>
      <c r="G35" s="319"/>
      <c r="H35" s="319"/>
      <c r="I35" s="319"/>
      <c r="J35" s="559"/>
    </row>
    <row r="36" spans="1:10" s="77" customFormat="1" ht="12" customHeight="1">
      <c r="A36" s="81" t="s">
        <v>54</v>
      </c>
      <c r="B36" s="135" t="s">
        <v>168</v>
      </c>
      <c r="C36" s="189">
        <v>41900000</v>
      </c>
      <c r="D36" s="189"/>
      <c r="E36" s="189"/>
      <c r="F36" s="189"/>
      <c r="G36" s="188">
        <v>11717000</v>
      </c>
      <c r="H36" s="188"/>
      <c r="I36" s="189">
        <f>SUM(C36:G36)</f>
        <v>53617000</v>
      </c>
      <c r="J36" s="559"/>
    </row>
    <row r="37" spans="1:10" s="77" customFormat="1" ht="12" customHeight="1">
      <c r="A37" s="81" t="s">
        <v>55</v>
      </c>
      <c r="B37" s="135" t="s">
        <v>169</v>
      </c>
      <c r="C37" s="189">
        <v>3600000</v>
      </c>
      <c r="D37" s="189"/>
      <c r="E37" s="189"/>
      <c r="F37" s="189"/>
      <c r="G37" s="189"/>
      <c r="H37" s="188"/>
      <c r="I37" s="189">
        <v>3600000</v>
      </c>
      <c r="J37" s="559"/>
    </row>
    <row r="38" spans="1:10" s="77" customFormat="1" ht="12" customHeight="1">
      <c r="A38" s="81" t="s">
        <v>98</v>
      </c>
      <c r="B38" s="135" t="s">
        <v>170</v>
      </c>
      <c r="C38" s="189">
        <v>44000000</v>
      </c>
      <c r="D38" s="189"/>
      <c r="E38" s="189"/>
      <c r="F38" s="189"/>
      <c r="G38" s="189"/>
      <c r="H38" s="188"/>
      <c r="I38" s="189">
        <v>44000000</v>
      </c>
      <c r="J38" s="559"/>
    </row>
    <row r="39" spans="1:10" s="77" customFormat="1" ht="12" customHeight="1">
      <c r="A39" s="81" t="s">
        <v>99</v>
      </c>
      <c r="B39" s="135" t="s">
        <v>171</v>
      </c>
      <c r="C39" s="189">
        <v>33625600</v>
      </c>
      <c r="D39" s="189"/>
      <c r="E39" s="189"/>
      <c r="F39" s="189"/>
      <c r="G39" s="189"/>
      <c r="H39" s="188"/>
      <c r="I39" s="189">
        <v>33625600</v>
      </c>
      <c r="J39" s="559"/>
    </row>
    <row r="40" spans="1:10" s="77" customFormat="1" ht="12" customHeight="1">
      <c r="A40" s="81" t="s">
        <v>100</v>
      </c>
      <c r="B40" s="135" t="s">
        <v>172</v>
      </c>
      <c r="C40" s="189">
        <v>30678600</v>
      </c>
      <c r="D40" s="189"/>
      <c r="E40" s="189"/>
      <c r="F40" s="189"/>
      <c r="G40" s="189"/>
      <c r="H40" s="188"/>
      <c r="I40" s="189">
        <v>30678600</v>
      </c>
      <c r="J40" s="559"/>
    </row>
    <row r="41" spans="1:10" s="77" customFormat="1" ht="12" customHeight="1">
      <c r="A41" s="81" t="s">
        <v>101</v>
      </c>
      <c r="B41" s="135" t="s">
        <v>173</v>
      </c>
      <c r="C41" s="189"/>
      <c r="D41" s="189"/>
      <c r="E41" s="432">
        <v>2590000</v>
      </c>
      <c r="F41" s="432">
        <v>2641000</v>
      </c>
      <c r="G41" s="432">
        <v>1704000</v>
      </c>
      <c r="H41" s="432">
        <v>1633000</v>
      </c>
      <c r="I41" s="560">
        <f>SUM(C41:H41)</f>
        <v>8568000</v>
      </c>
      <c r="J41" s="559"/>
    </row>
    <row r="42" spans="1:10" s="77" customFormat="1" ht="12" customHeight="1">
      <c r="A42" s="81" t="s">
        <v>102</v>
      </c>
      <c r="B42" s="135" t="s">
        <v>409</v>
      </c>
      <c r="C42" s="189"/>
      <c r="D42" s="189"/>
      <c r="E42" s="189"/>
      <c r="F42" s="189"/>
      <c r="G42" s="189"/>
      <c r="H42" s="433"/>
      <c r="I42" s="189"/>
      <c r="J42" s="559"/>
    </row>
    <row r="43" spans="1:10" s="77" customFormat="1" ht="12" customHeight="1">
      <c r="A43" s="81" t="s">
        <v>165</v>
      </c>
      <c r="B43" s="135" t="s">
        <v>175</v>
      </c>
      <c r="C43" s="189"/>
      <c r="D43" s="189"/>
      <c r="E43" s="189"/>
      <c r="F43" s="189"/>
      <c r="G43" s="189"/>
      <c r="H43" s="434"/>
      <c r="I43" s="189"/>
      <c r="J43" s="559"/>
    </row>
    <row r="44" spans="1:10" s="77" customFormat="1" ht="12" customHeight="1">
      <c r="A44" s="82" t="s">
        <v>166</v>
      </c>
      <c r="B44" s="139" t="s">
        <v>322</v>
      </c>
      <c r="C44" s="189"/>
      <c r="D44" s="189"/>
      <c r="E44" s="189"/>
      <c r="F44" s="189"/>
      <c r="G44" s="189"/>
      <c r="H44" s="434"/>
      <c r="I44" s="189"/>
      <c r="J44" s="559"/>
    </row>
    <row r="45" spans="1:10" s="77" customFormat="1" ht="12" customHeight="1" thickBot="1">
      <c r="A45" s="82" t="s">
        <v>321</v>
      </c>
      <c r="B45" s="137" t="s">
        <v>176</v>
      </c>
      <c r="C45" s="189">
        <v>5660000</v>
      </c>
      <c r="D45" s="189"/>
      <c r="E45" s="189"/>
      <c r="F45" s="189"/>
      <c r="G45" s="189"/>
      <c r="H45" s="431"/>
      <c r="I45" s="189">
        <v>5660000</v>
      </c>
      <c r="J45" s="559"/>
    </row>
    <row r="46" spans="1:10" s="77" customFormat="1" ht="12" customHeight="1" thickBot="1">
      <c r="A46" s="9" t="s">
        <v>9</v>
      </c>
      <c r="B46" s="133" t="s">
        <v>177</v>
      </c>
      <c r="C46" s="260">
        <f aca="true" t="shared" si="5" ref="C46:I46">SUM(C47:C51)</f>
        <v>10000000</v>
      </c>
      <c r="D46" s="260">
        <f t="shared" si="5"/>
        <v>0</v>
      </c>
      <c r="E46" s="260">
        <f t="shared" si="5"/>
        <v>25879768</v>
      </c>
      <c r="F46" s="260">
        <f t="shared" si="5"/>
        <v>0</v>
      </c>
      <c r="G46" s="260">
        <f t="shared" si="5"/>
        <v>2310000</v>
      </c>
      <c r="H46" s="260">
        <f>SUM(H47:H51)</f>
        <v>0</v>
      </c>
      <c r="I46" s="260">
        <f t="shared" si="5"/>
        <v>38189768</v>
      </c>
      <c r="J46" s="559"/>
    </row>
    <row r="47" spans="1:10" s="77" customFormat="1" ht="12" customHeight="1">
      <c r="A47" s="80" t="s">
        <v>56</v>
      </c>
      <c r="B47" s="134" t="s">
        <v>181</v>
      </c>
      <c r="C47" s="193"/>
      <c r="D47" s="193"/>
      <c r="E47" s="193"/>
      <c r="F47" s="193"/>
      <c r="G47" s="193"/>
      <c r="H47" s="319"/>
      <c r="I47" s="193"/>
      <c r="J47" s="559"/>
    </row>
    <row r="48" spans="1:10" s="77" customFormat="1" ht="12" customHeight="1">
      <c r="A48" s="81" t="s">
        <v>57</v>
      </c>
      <c r="B48" s="135" t="s">
        <v>182</v>
      </c>
      <c r="C48" s="261">
        <v>10000000</v>
      </c>
      <c r="D48" s="261"/>
      <c r="E48" s="261"/>
      <c r="F48" s="261"/>
      <c r="G48" s="261">
        <v>2310000</v>
      </c>
      <c r="H48" s="189"/>
      <c r="I48" s="189">
        <f>SUM(C48:G48)</f>
        <v>12310000</v>
      </c>
      <c r="J48" s="559"/>
    </row>
    <row r="49" spans="1:10" s="77" customFormat="1" ht="12" customHeight="1">
      <c r="A49" s="81" t="s">
        <v>178</v>
      </c>
      <c r="B49" s="135" t="s">
        <v>183</v>
      </c>
      <c r="C49" s="189"/>
      <c r="D49" s="189"/>
      <c r="E49" s="189"/>
      <c r="F49" s="189"/>
      <c r="G49" s="189"/>
      <c r="H49" s="189"/>
      <c r="I49" s="189"/>
      <c r="J49" s="559"/>
    </row>
    <row r="50" spans="1:10" s="77" customFormat="1" ht="12" customHeight="1">
      <c r="A50" s="81" t="s">
        <v>179</v>
      </c>
      <c r="B50" s="135" t="s">
        <v>184</v>
      </c>
      <c r="C50" s="189"/>
      <c r="D50" s="189"/>
      <c r="E50" s="189"/>
      <c r="F50" s="189"/>
      <c r="G50" s="189"/>
      <c r="H50" s="189"/>
      <c r="I50" s="189"/>
      <c r="J50" s="559"/>
    </row>
    <row r="51" spans="1:10" s="77" customFormat="1" ht="12" customHeight="1" thickBot="1">
      <c r="A51" s="82" t="s">
        <v>180</v>
      </c>
      <c r="B51" s="137" t="s">
        <v>185</v>
      </c>
      <c r="C51" s="190"/>
      <c r="D51" s="190"/>
      <c r="E51" s="194">
        <v>25879768</v>
      </c>
      <c r="F51" s="194"/>
      <c r="G51" s="194"/>
      <c r="H51" s="194"/>
      <c r="I51" s="190">
        <f>SUM(C51:E51)</f>
        <v>25879768</v>
      </c>
      <c r="J51" s="559"/>
    </row>
    <row r="52" spans="1:10" s="77" customFormat="1" ht="12" customHeight="1" thickBot="1">
      <c r="A52" s="9" t="s">
        <v>103</v>
      </c>
      <c r="B52" s="133" t="s">
        <v>186</v>
      </c>
      <c r="C52" s="260">
        <f aca="true" t="shared" si="6" ref="C52:I52">SUM(C53:C55)</f>
        <v>30000</v>
      </c>
      <c r="D52" s="260">
        <f t="shared" si="6"/>
        <v>0</v>
      </c>
      <c r="E52" s="260">
        <f t="shared" si="6"/>
        <v>0</v>
      </c>
      <c r="F52" s="260">
        <f t="shared" si="6"/>
        <v>0</v>
      </c>
      <c r="G52" s="260">
        <f t="shared" si="6"/>
        <v>0</v>
      </c>
      <c r="H52" s="260">
        <f>SUM(H53:H55)</f>
        <v>0</v>
      </c>
      <c r="I52" s="260">
        <f t="shared" si="6"/>
        <v>30000</v>
      </c>
      <c r="J52" s="559"/>
    </row>
    <row r="53" spans="1:10" s="77" customFormat="1" ht="12" customHeight="1">
      <c r="A53" s="80" t="s">
        <v>58</v>
      </c>
      <c r="B53" s="134" t="s">
        <v>187</v>
      </c>
      <c r="C53" s="193"/>
      <c r="D53" s="193"/>
      <c r="E53" s="193"/>
      <c r="F53" s="193"/>
      <c r="G53" s="193"/>
      <c r="H53" s="193"/>
      <c r="I53" s="193"/>
      <c r="J53" s="559"/>
    </row>
    <row r="54" spans="1:10" s="77" customFormat="1" ht="12" customHeight="1">
      <c r="A54" s="81" t="s">
        <v>59</v>
      </c>
      <c r="B54" s="135" t="s">
        <v>315</v>
      </c>
      <c r="C54" s="189"/>
      <c r="D54" s="189"/>
      <c r="E54" s="189"/>
      <c r="F54" s="189"/>
      <c r="G54" s="189"/>
      <c r="H54" s="189"/>
      <c r="I54" s="189"/>
      <c r="J54" s="559"/>
    </row>
    <row r="55" spans="1:10" s="77" customFormat="1" ht="12" customHeight="1">
      <c r="A55" s="81" t="s">
        <v>190</v>
      </c>
      <c r="B55" s="135" t="s">
        <v>188</v>
      </c>
      <c r="C55" s="261">
        <v>30000</v>
      </c>
      <c r="D55" s="261"/>
      <c r="E55" s="261"/>
      <c r="F55" s="261"/>
      <c r="G55" s="261"/>
      <c r="H55" s="261"/>
      <c r="I55" s="261">
        <v>30000</v>
      </c>
      <c r="J55" s="559"/>
    </row>
    <row r="56" spans="1:10" s="77" customFormat="1" ht="12" customHeight="1" thickBot="1">
      <c r="A56" s="82" t="s">
        <v>191</v>
      </c>
      <c r="B56" s="137" t="s">
        <v>189</v>
      </c>
      <c r="C56" s="190"/>
      <c r="D56" s="190"/>
      <c r="E56" s="190"/>
      <c r="F56" s="190"/>
      <c r="G56" s="190"/>
      <c r="H56" s="190"/>
      <c r="I56" s="190"/>
      <c r="J56" s="559"/>
    </row>
    <row r="57" spans="1:10" s="77" customFormat="1" ht="12" customHeight="1" thickBot="1">
      <c r="A57" s="9" t="s">
        <v>11</v>
      </c>
      <c r="B57" s="138" t="s">
        <v>192</v>
      </c>
      <c r="C57" s="260">
        <f aca="true" t="shared" si="7" ref="C57:I57">SUM(C58:C60)</f>
        <v>0</v>
      </c>
      <c r="D57" s="260">
        <f t="shared" si="7"/>
        <v>0</v>
      </c>
      <c r="E57" s="260">
        <f t="shared" si="7"/>
        <v>0</v>
      </c>
      <c r="F57" s="260">
        <f t="shared" si="7"/>
        <v>0</v>
      </c>
      <c r="G57" s="260">
        <f t="shared" si="7"/>
        <v>0</v>
      </c>
      <c r="H57" s="260">
        <f>SUM(H58:H60)</f>
        <v>0</v>
      </c>
      <c r="I57" s="260">
        <f t="shared" si="7"/>
        <v>0</v>
      </c>
      <c r="J57" s="559"/>
    </row>
    <row r="58" spans="1:10" s="77" customFormat="1" ht="12" customHeight="1">
      <c r="A58" s="80" t="s">
        <v>104</v>
      </c>
      <c r="B58" s="134" t="s">
        <v>194</v>
      </c>
      <c r="C58" s="193"/>
      <c r="D58" s="193"/>
      <c r="E58" s="193"/>
      <c r="F58" s="193"/>
      <c r="G58" s="193"/>
      <c r="H58" s="193"/>
      <c r="I58" s="193"/>
      <c r="J58" s="559"/>
    </row>
    <row r="59" spans="1:10" s="77" customFormat="1" ht="12" customHeight="1">
      <c r="A59" s="81" t="s">
        <v>105</v>
      </c>
      <c r="B59" s="135" t="s">
        <v>316</v>
      </c>
      <c r="C59" s="261"/>
      <c r="D59" s="261"/>
      <c r="E59" s="261"/>
      <c r="F59" s="261"/>
      <c r="G59" s="261"/>
      <c r="H59" s="261"/>
      <c r="I59" s="261"/>
      <c r="J59" s="559"/>
    </row>
    <row r="60" spans="1:10" s="77" customFormat="1" ht="12" customHeight="1">
      <c r="A60" s="81" t="s">
        <v>126</v>
      </c>
      <c r="B60" s="135" t="s">
        <v>195</v>
      </c>
      <c r="C60" s="189"/>
      <c r="D60" s="189"/>
      <c r="E60" s="189"/>
      <c r="F60" s="189"/>
      <c r="G60" s="189"/>
      <c r="H60" s="189"/>
      <c r="I60" s="189"/>
      <c r="J60" s="559"/>
    </row>
    <row r="61" spans="1:10" s="77" customFormat="1" ht="12" customHeight="1" thickBot="1">
      <c r="A61" s="82" t="s">
        <v>193</v>
      </c>
      <c r="B61" s="137" t="s">
        <v>196</v>
      </c>
      <c r="C61" s="190"/>
      <c r="D61" s="190"/>
      <c r="E61" s="190"/>
      <c r="F61" s="190"/>
      <c r="G61" s="190"/>
      <c r="H61" s="190"/>
      <c r="I61" s="190"/>
      <c r="J61" s="559"/>
    </row>
    <row r="62" spans="1:10" s="77" customFormat="1" ht="12" customHeight="1" thickBot="1">
      <c r="A62" s="9" t="s">
        <v>362</v>
      </c>
      <c r="B62" s="133" t="s">
        <v>197</v>
      </c>
      <c r="C62" s="258">
        <f aca="true" t="shared" si="8" ref="C62:I62">+C5+C12+C19+C26+C34+C46+C52+C57</f>
        <v>1379049564</v>
      </c>
      <c r="D62" s="258">
        <f t="shared" si="8"/>
        <v>0</v>
      </c>
      <c r="E62" s="258">
        <f t="shared" si="8"/>
        <v>333703258</v>
      </c>
      <c r="F62" s="258">
        <f t="shared" si="8"/>
        <v>66838922</v>
      </c>
      <c r="G62" s="258">
        <f t="shared" si="8"/>
        <v>340060577</v>
      </c>
      <c r="H62" s="258">
        <f>+H5+H12+H19+H26+H34+H46+H52+H57</f>
        <v>116867451</v>
      </c>
      <c r="I62" s="258">
        <f t="shared" si="8"/>
        <v>2236519772</v>
      </c>
      <c r="J62" s="559"/>
    </row>
    <row r="63" spans="1:10" s="77" customFormat="1" ht="12" customHeight="1" thickBot="1">
      <c r="A63" s="33" t="s">
        <v>198</v>
      </c>
      <c r="B63" s="138" t="s">
        <v>199</v>
      </c>
      <c r="C63" s="243"/>
      <c r="D63" s="243"/>
      <c r="E63" s="243"/>
      <c r="F63" s="243"/>
      <c r="G63" s="243"/>
      <c r="H63" s="243"/>
      <c r="I63" s="243"/>
      <c r="J63" s="559"/>
    </row>
    <row r="64" spans="1:10" s="77" customFormat="1" ht="12" customHeight="1">
      <c r="A64" s="80" t="s">
        <v>230</v>
      </c>
      <c r="B64" s="134" t="s">
        <v>200</v>
      </c>
      <c r="C64" s="193"/>
      <c r="D64" s="193"/>
      <c r="E64" s="193"/>
      <c r="F64" s="193"/>
      <c r="G64" s="193"/>
      <c r="H64" s="193"/>
      <c r="I64" s="193"/>
      <c r="J64" s="559"/>
    </row>
    <row r="65" spans="1:10" s="77" customFormat="1" ht="12" customHeight="1">
      <c r="A65" s="81" t="s">
        <v>239</v>
      </c>
      <c r="B65" s="135" t="s">
        <v>201</v>
      </c>
      <c r="C65" s="189"/>
      <c r="D65" s="189"/>
      <c r="E65" s="189"/>
      <c r="F65" s="189"/>
      <c r="G65" s="189"/>
      <c r="H65" s="189"/>
      <c r="I65" s="189"/>
      <c r="J65" s="559"/>
    </row>
    <row r="66" spans="1:10" s="77" customFormat="1" ht="12" customHeight="1" thickBot="1">
      <c r="A66" s="82" t="s">
        <v>240</v>
      </c>
      <c r="B66" s="141" t="s">
        <v>347</v>
      </c>
      <c r="C66" s="190"/>
      <c r="D66" s="190"/>
      <c r="E66" s="190"/>
      <c r="F66" s="190"/>
      <c r="G66" s="190"/>
      <c r="H66" s="189"/>
      <c r="I66" s="190"/>
      <c r="J66" s="559"/>
    </row>
    <row r="67" spans="1:10" s="77" customFormat="1" ht="12" customHeight="1" thickBot="1">
      <c r="A67" s="33" t="s">
        <v>203</v>
      </c>
      <c r="B67" s="138" t="s">
        <v>204</v>
      </c>
      <c r="C67" s="243"/>
      <c r="D67" s="243"/>
      <c r="E67" s="243"/>
      <c r="F67" s="243"/>
      <c r="G67" s="243"/>
      <c r="H67" s="243">
        <f>SUM(H68:H69)</f>
        <v>0</v>
      </c>
      <c r="I67" s="243"/>
      <c r="J67" s="559"/>
    </row>
    <row r="68" spans="1:10" s="77" customFormat="1" ht="12" customHeight="1">
      <c r="A68" s="80" t="s">
        <v>83</v>
      </c>
      <c r="B68" s="134" t="s">
        <v>205</v>
      </c>
      <c r="C68" s="193"/>
      <c r="D68" s="193"/>
      <c r="E68" s="193"/>
      <c r="F68" s="193"/>
      <c r="G68" s="193"/>
      <c r="H68" s="189"/>
      <c r="I68" s="193"/>
      <c r="J68" s="559"/>
    </row>
    <row r="69" spans="1:10" s="77" customFormat="1" ht="12" customHeight="1">
      <c r="A69" s="81" t="s">
        <v>84</v>
      </c>
      <c r="B69" s="135" t="s">
        <v>206</v>
      </c>
      <c r="C69" s="189"/>
      <c r="D69" s="189"/>
      <c r="E69" s="189"/>
      <c r="F69" s="189"/>
      <c r="G69" s="189"/>
      <c r="H69" s="189"/>
      <c r="I69" s="189"/>
      <c r="J69" s="559"/>
    </row>
    <row r="70" spans="1:10" s="77" customFormat="1" ht="12" customHeight="1">
      <c r="A70" s="81" t="s">
        <v>231</v>
      </c>
      <c r="B70" s="135" t="s">
        <v>207</v>
      </c>
      <c r="C70" s="189"/>
      <c r="D70" s="189"/>
      <c r="E70" s="189"/>
      <c r="F70" s="189"/>
      <c r="G70" s="189"/>
      <c r="H70" s="189"/>
      <c r="I70" s="189"/>
      <c r="J70" s="559"/>
    </row>
    <row r="71" spans="1:10" s="77" customFormat="1" ht="12" customHeight="1" thickBot="1">
      <c r="A71" s="82" t="s">
        <v>232</v>
      </c>
      <c r="B71" s="137" t="s">
        <v>208</v>
      </c>
      <c r="C71" s="190"/>
      <c r="D71" s="190"/>
      <c r="E71" s="190"/>
      <c r="F71" s="190"/>
      <c r="G71" s="190"/>
      <c r="H71" s="190"/>
      <c r="I71" s="190"/>
      <c r="J71" s="559"/>
    </row>
    <row r="72" spans="1:10" s="77" customFormat="1" ht="12" customHeight="1" thickBot="1">
      <c r="A72" s="33" t="s">
        <v>209</v>
      </c>
      <c r="B72" s="138" t="s">
        <v>210</v>
      </c>
      <c r="C72" s="243">
        <f aca="true" t="shared" si="9" ref="C72:I72">SUM(C73:C74)</f>
        <v>500000000</v>
      </c>
      <c r="D72" s="243">
        <f t="shared" si="9"/>
        <v>30788717</v>
      </c>
      <c r="E72" s="243">
        <f t="shared" si="9"/>
        <v>0</v>
      </c>
      <c r="F72" s="243">
        <f t="shared" si="9"/>
        <v>0</v>
      </c>
      <c r="G72" s="243">
        <f t="shared" si="9"/>
        <v>0</v>
      </c>
      <c r="H72" s="243">
        <f>SUM(H73:H74)</f>
        <v>0</v>
      </c>
      <c r="I72" s="243">
        <f t="shared" si="9"/>
        <v>530788717</v>
      </c>
      <c r="J72" s="559"/>
    </row>
    <row r="73" spans="1:10" s="77" customFormat="1" ht="12" customHeight="1">
      <c r="A73" s="80" t="s">
        <v>233</v>
      </c>
      <c r="B73" s="134" t="s">
        <v>211</v>
      </c>
      <c r="C73" s="560">
        <v>500000000</v>
      </c>
      <c r="D73" s="560">
        <v>30788717</v>
      </c>
      <c r="E73" s="560"/>
      <c r="F73" s="560"/>
      <c r="G73" s="560"/>
      <c r="H73" s="560"/>
      <c r="I73" s="560">
        <f>SUM(C73:D73)</f>
        <v>530788717</v>
      </c>
      <c r="J73" s="559"/>
    </row>
    <row r="74" spans="1:10" s="77" customFormat="1" ht="12" customHeight="1" thickBot="1">
      <c r="A74" s="82" t="s">
        <v>234</v>
      </c>
      <c r="B74" s="137" t="s">
        <v>212</v>
      </c>
      <c r="C74" s="190"/>
      <c r="D74" s="190"/>
      <c r="E74" s="190"/>
      <c r="F74" s="190"/>
      <c r="G74" s="190"/>
      <c r="H74" s="194"/>
      <c r="I74" s="190"/>
      <c r="J74" s="559"/>
    </row>
    <row r="75" spans="1:9" s="77" customFormat="1" ht="12" customHeight="1" thickBot="1">
      <c r="A75" s="33" t="s">
        <v>213</v>
      </c>
      <c r="B75" s="138" t="s">
        <v>214</v>
      </c>
      <c r="C75" s="243"/>
      <c r="D75" s="243"/>
      <c r="E75" s="243"/>
      <c r="F75" s="243"/>
      <c r="G75" s="243"/>
      <c r="H75" s="243"/>
      <c r="I75" s="243"/>
    </row>
    <row r="76" spans="1:9" s="77" customFormat="1" ht="12" customHeight="1">
      <c r="A76" s="80" t="s">
        <v>235</v>
      </c>
      <c r="B76" s="134" t="s">
        <v>215</v>
      </c>
      <c r="C76" s="193"/>
      <c r="D76" s="193"/>
      <c r="E76" s="193"/>
      <c r="F76" s="193"/>
      <c r="G76" s="193"/>
      <c r="H76" s="193"/>
      <c r="I76" s="193"/>
    </row>
    <row r="77" spans="1:9" s="77" customFormat="1" ht="12" customHeight="1">
      <c r="A77" s="81" t="s">
        <v>236</v>
      </c>
      <c r="B77" s="135" t="s">
        <v>216</v>
      </c>
      <c r="C77" s="189"/>
      <c r="D77" s="189"/>
      <c r="E77" s="189"/>
      <c r="F77" s="189"/>
      <c r="G77" s="189"/>
      <c r="H77" s="189"/>
      <c r="I77" s="189"/>
    </row>
    <row r="78" spans="1:9" s="77" customFormat="1" ht="12" customHeight="1" thickBot="1">
      <c r="A78" s="82" t="s">
        <v>237</v>
      </c>
      <c r="B78" s="137" t="s">
        <v>217</v>
      </c>
      <c r="C78" s="190"/>
      <c r="D78" s="190"/>
      <c r="E78" s="190"/>
      <c r="F78" s="190"/>
      <c r="G78" s="190"/>
      <c r="H78" s="190"/>
      <c r="I78" s="190"/>
    </row>
    <row r="79" spans="1:9" s="77" customFormat="1" ht="12" customHeight="1" thickBot="1">
      <c r="A79" s="33" t="s">
        <v>218</v>
      </c>
      <c r="B79" s="138" t="s">
        <v>238</v>
      </c>
      <c r="C79" s="243"/>
      <c r="D79" s="243"/>
      <c r="E79" s="243"/>
      <c r="F79" s="243"/>
      <c r="G79" s="243"/>
      <c r="H79" s="243"/>
      <c r="I79" s="243"/>
    </row>
    <row r="80" spans="1:9" s="77" customFormat="1" ht="12" customHeight="1">
      <c r="A80" s="84" t="s">
        <v>219</v>
      </c>
      <c r="B80" s="134" t="s">
        <v>220</v>
      </c>
      <c r="C80" s="193"/>
      <c r="D80" s="193"/>
      <c r="E80" s="193"/>
      <c r="F80" s="193"/>
      <c r="G80" s="193"/>
      <c r="H80" s="193"/>
      <c r="I80" s="193"/>
    </row>
    <row r="81" spans="1:9" s="77" customFormat="1" ht="12" customHeight="1">
      <c r="A81" s="85" t="s">
        <v>221</v>
      </c>
      <c r="B81" s="135" t="s">
        <v>222</v>
      </c>
      <c r="C81" s="189"/>
      <c r="D81" s="189"/>
      <c r="E81" s="189"/>
      <c r="F81" s="189"/>
      <c r="G81" s="189"/>
      <c r="H81" s="189"/>
      <c r="I81" s="189"/>
    </row>
    <row r="82" spans="1:9" s="77" customFormat="1" ht="12" customHeight="1">
      <c r="A82" s="85" t="s">
        <v>223</v>
      </c>
      <c r="B82" s="135" t="s">
        <v>224</v>
      </c>
      <c r="C82" s="189"/>
      <c r="D82" s="189"/>
      <c r="E82" s="189"/>
      <c r="F82" s="189"/>
      <c r="G82" s="189"/>
      <c r="H82" s="189"/>
      <c r="I82" s="189"/>
    </row>
    <row r="83" spans="1:9" s="77" customFormat="1" ht="12" customHeight="1" thickBot="1">
      <c r="A83" s="86" t="s">
        <v>225</v>
      </c>
      <c r="B83" s="137" t="s">
        <v>226</v>
      </c>
      <c r="C83" s="190"/>
      <c r="D83" s="190"/>
      <c r="E83" s="190"/>
      <c r="F83" s="190"/>
      <c r="G83" s="190"/>
      <c r="H83" s="190"/>
      <c r="I83" s="190"/>
    </row>
    <row r="84" spans="1:9" s="77" customFormat="1" ht="12" customHeight="1" thickBot="1">
      <c r="A84" s="33" t="s">
        <v>227</v>
      </c>
      <c r="B84" s="138" t="s">
        <v>361</v>
      </c>
      <c r="C84" s="244"/>
      <c r="D84" s="244"/>
      <c r="E84" s="244"/>
      <c r="F84" s="244"/>
      <c r="G84" s="244"/>
      <c r="H84" s="244"/>
      <c r="I84" s="244"/>
    </row>
    <row r="85" spans="1:9" s="77" customFormat="1" ht="13.5" customHeight="1" thickBot="1">
      <c r="A85" s="33" t="s">
        <v>229</v>
      </c>
      <c r="B85" s="138" t="s">
        <v>228</v>
      </c>
      <c r="C85" s="244"/>
      <c r="D85" s="244"/>
      <c r="E85" s="244"/>
      <c r="F85" s="244"/>
      <c r="G85" s="244"/>
      <c r="H85" s="244"/>
      <c r="I85" s="244"/>
    </row>
    <row r="86" spans="1:9" s="77" customFormat="1" ht="15.75" customHeight="1" thickBot="1">
      <c r="A86" s="33" t="s">
        <v>241</v>
      </c>
      <c r="B86" s="142" t="s">
        <v>364</v>
      </c>
      <c r="C86" s="258">
        <f aca="true" t="shared" si="10" ref="C86:I86">+C63+C67+C72+C75+C79+C85+C84</f>
        <v>500000000</v>
      </c>
      <c r="D86" s="258">
        <f t="shared" si="10"/>
        <v>30788717</v>
      </c>
      <c r="E86" s="258">
        <f t="shared" si="10"/>
        <v>0</v>
      </c>
      <c r="F86" s="258">
        <f t="shared" si="10"/>
        <v>0</v>
      </c>
      <c r="G86" s="258">
        <f t="shared" si="10"/>
        <v>0</v>
      </c>
      <c r="H86" s="258">
        <f>+H63+H67+H72+H75+H79+H85+H84</f>
        <v>0</v>
      </c>
      <c r="I86" s="258">
        <f t="shared" si="10"/>
        <v>530788717</v>
      </c>
    </row>
    <row r="87" spans="1:9" s="77" customFormat="1" ht="16.5" customHeight="1" thickBot="1">
      <c r="A87" s="91" t="s">
        <v>363</v>
      </c>
      <c r="B87" s="143" t="s">
        <v>365</v>
      </c>
      <c r="C87" s="258">
        <f aca="true" t="shared" si="11" ref="C87:I87">+C62+C86</f>
        <v>1879049564</v>
      </c>
      <c r="D87" s="258">
        <f t="shared" si="11"/>
        <v>30788717</v>
      </c>
      <c r="E87" s="258">
        <f t="shared" si="11"/>
        <v>333703258</v>
      </c>
      <c r="F87" s="258">
        <f t="shared" si="11"/>
        <v>66838922</v>
      </c>
      <c r="G87" s="258">
        <f t="shared" si="11"/>
        <v>340060577</v>
      </c>
      <c r="H87" s="814">
        <f>+H62+H86</f>
        <v>116867451</v>
      </c>
      <c r="I87" s="258">
        <f t="shared" si="11"/>
        <v>2767308489</v>
      </c>
    </row>
    <row r="88" spans="1:9" s="77" customFormat="1" ht="69.75" customHeight="1">
      <c r="A88" s="3"/>
      <c r="B88" s="4"/>
      <c r="C88" s="165"/>
      <c r="D88" s="165"/>
      <c r="E88" s="165"/>
      <c r="F88" s="165"/>
      <c r="G88" s="165"/>
      <c r="H88" s="165"/>
      <c r="I88" s="165"/>
    </row>
    <row r="89" spans="1:9" ht="16.5" customHeight="1">
      <c r="A89" s="859" t="s">
        <v>32</v>
      </c>
      <c r="B89" s="859"/>
      <c r="C89" s="859"/>
      <c r="D89" s="557"/>
      <c r="E89" s="557"/>
      <c r="F89" s="557"/>
      <c r="G89" s="557"/>
      <c r="H89" s="164"/>
      <c r="I89" s="557"/>
    </row>
    <row r="90" spans="1:9" s="78" customFormat="1" ht="16.5" customHeight="1" thickBot="1">
      <c r="A90" s="863" t="s">
        <v>86</v>
      </c>
      <c r="B90" s="863"/>
      <c r="C90" s="810"/>
      <c r="D90" s="810"/>
      <c r="E90" s="810"/>
      <c r="F90" s="810"/>
      <c r="G90" s="810"/>
      <c r="H90" s="325"/>
      <c r="I90" s="810" t="str">
        <f>I2</f>
        <v>Forintban!</v>
      </c>
    </row>
    <row r="91" spans="1:10" ht="37.5" customHeight="1" thickBot="1">
      <c r="A91" s="7" t="s">
        <v>48</v>
      </c>
      <c r="B91" s="126" t="s">
        <v>33</v>
      </c>
      <c r="C91" s="467" t="s">
        <v>581</v>
      </c>
      <c r="D91" s="394" t="s">
        <v>699</v>
      </c>
      <c r="E91" s="394" t="s">
        <v>701</v>
      </c>
      <c r="F91" s="394" t="s">
        <v>708</v>
      </c>
      <c r="G91" s="394" t="s">
        <v>709</v>
      </c>
      <c r="H91" s="394" t="s">
        <v>712</v>
      </c>
      <c r="I91" s="394" t="s">
        <v>700</v>
      </c>
      <c r="J91" s="557"/>
    </row>
    <row r="92" spans="1:10" s="76" customFormat="1" ht="12" customHeight="1" thickBot="1">
      <c r="A92" s="9"/>
      <c r="B92" s="263" t="s">
        <v>372</v>
      </c>
      <c r="C92" s="255" t="s">
        <v>373</v>
      </c>
      <c r="D92" s="255" t="s">
        <v>374</v>
      </c>
      <c r="E92" s="255" t="s">
        <v>375</v>
      </c>
      <c r="F92" s="255" t="s">
        <v>604</v>
      </c>
      <c r="G92" s="255" t="s">
        <v>559</v>
      </c>
      <c r="H92" s="255" t="s">
        <v>653</v>
      </c>
      <c r="I92" s="255" t="s">
        <v>711</v>
      </c>
      <c r="J92" s="558"/>
    </row>
    <row r="93" spans="1:10" ht="12" customHeight="1" thickBot="1">
      <c r="A93" s="74" t="s">
        <v>4</v>
      </c>
      <c r="B93" s="246" t="s">
        <v>323</v>
      </c>
      <c r="C93" s="243">
        <f aca="true" t="shared" si="12" ref="C93:I93">SUM(C94:C98)</f>
        <v>1487858976</v>
      </c>
      <c r="D93" s="243">
        <f t="shared" si="12"/>
        <v>30788717</v>
      </c>
      <c r="E93" s="243">
        <f t="shared" si="12"/>
        <v>48188408</v>
      </c>
      <c r="F93" s="243">
        <f t="shared" si="12"/>
        <v>82491460</v>
      </c>
      <c r="G93" s="243">
        <f t="shared" si="12"/>
        <v>6060520</v>
      </c>
      <c r="H93" s="243">
        <f>SUM(H94:H98)</f>
        <v>11492905</v>
      </c>
      <c r="I93" s="243">
        <f t="shared" si="12"/>
        <v>1666880986</v>
      </c>
      <c r="J93" s="557"/>
    </row>
    <row r="94" spans="1:10" ht="12" customHeight="1">
      <c r="A94" s="88" t="s">
        <v>60</v>
      </c>
      <c r="B94" s="230" t="s">
        <v>34</v>
      </c>
      <c r="C94" s="319">
        <v>461425125</v>
      </c>
      <c r="D94" s="319"/>
      <c r="E94" s="319"/>
      <c r="F94" s="319">
        <v>35267800</v>
      </c>
      <c r="G94" s="319"/>
      <c r="H94" s="193">
        <v>4415454</v>
      </c>
      <c r="I94" s="560">
        <f>SUM(C94:H94)</f>
        <v>501108379</v>
      </c>
      <c r="J94" s="561"/>
    </row>
    <row r="95" spans="1:10" ht="12" customHeight="1">
      <c r="A95" s="81" t="s">
        <v>61</v>
      </c>
      <c r="B95" s="150" t="s">
        <v>106</v>
      </c>
      <c r="C95" s="189">
        <v>59826221</v>
      </c>
      <c r="D95" s="189"/>
      <c r="E95" s="189"/>
      <c r="F95" s="189">
        <v>6364596</v>
      </c>
      <c r="G95" s="189"/>
      <c r="H95" s="189">
        <v>381000</v>
      </c>
      <c r="I95" s="560">
        <f>SUM(C95:H95)</f>
        <v>66571817</v>
      </c>
      <c r="J95" s="562"/>
    </row>
    <row r="96" spans="1:10" ht="12" customHeight="1">
      <c r="A96" s="81" t="s">
        <v>62</v>
      </c>
      <c r="B96" s="150" t="s">
        <v>81</v>
      </c>
      <c r="C96" s="189">
        <v>719249738</v>
      </c>
      <c r="D96" s="189">
        <v>30788717</v>
      </c>
      <c r="E96" s="189">
        <v>22038525</v>
      </c>
      <c r="F96" s="189">
        <v>40859064</v>
      </c>
      <c r="G96" s="189">
        <v>-6737866</v>
      </c>
      <c r="H96" s="189">
        <v>4566451</v>
      </c>
      <c r="I96" s="560">
        <f>SUM(C96:H96)</f>
        <v>810764629</v>
      </c>
      <c r="J96" s="562"/>
    </row>
    <row r="97" spans="1:10" ht="12" customHeight="1">
      <c r="A97" s="81" t="s">
        <v>63</v>
      </c>
      <c r="B97" s="238" t="s">
        <v>107</v>
      </c>
      <c r="C97" s="189">
        <v>9000000</v>
      </c>
      <c r="D97" s="189"/>
      <c r="E97" s="189"/>
      <c r="F97" s="189"/>
      <c r="G97" s="189">
        <v>1000000</v>
      </c>
      <c r="H97" s="189"/>
      <c r="I97" s="560">
        <f>SUM(C97:G97)</f>
        <v>10000000</v>
      </c>
      <c r="J97" s="557"/>
    </row>
    <row r="98" spans="1:9" ht="12" customHeight="1">
      <c r="A98" s="81" t="s">
        <v>71</v>
      </c>
      <c r="B98" s="5" t="s">
        <v>108</v>
      </c>
      <c r="C98" s="265">
        <f aca="true" t="shared" si="13" ref="C98:I98">SUM(C99:C109)</f>
        <v>238357892</v>
      </c>
      <c r="D98" s="265">
        <f t="shared" si="13"/>
        <v>0</v>
      </c>
      <c r="E98" s="265">
        <f t="shared" si="13"/>
        <v>26149883</v>
      </c>
      <c r="F98" s="265">
        <f t="shared" si="13"/>
        <v>0</v>
      </c>
      <c r="G98" s="265">
        <f t="shared" si="13"/>
        <v>11798386</v>
      </c>
      <c r="H98" s="259">
        <f>SUM(H99:H109)</f>
        <v>2130000</v>
      </c>
      <c r="I98" s="265">
        <f t="shared" si="13"/>
        <v>278436161</v>
      </c>
    </row>
    <row r="99" spans="1:9" ht="12" customHeight="1">
      <c r="A99" s="81" t="s">
        <v>64</v>
      </c>
      <c r="B99" s="150" t="s">
        <v>328</v>
      </c>
      <c r="C99" s="395"/>
      <c r="D99" s="395"/>
      <c r="E99" s="189">
        <v>11684530</v>
      </c>
      <c r="F99" s="189">
        <v>-84448</v>
      </c>
      <c r="G99" s="189"/>
      <c r="H99" s="189">
        <v>2130000</v>
      </c>
      <c r="I99" s="560">
        <f>SUM(C99:H99)</f>
        <v>13730082</v>
      </c>
    </row>
    <row r="100" spans="1:9" ht="12" customHeight="1">
      <c r="A100" s="81" t="s">
        <v>65</v>
      </c>
      <c r="B100" s="239" t="s">
        <v>327</v>
      </c>
      <c r="C100" s="395">
        <v>56533241</v>
      </c>
      <c r="D100" s="189"/>
      <c r="E100" s="395"/>
      <c r="F100" s="395"/>
      <c r="G100" s="395"/>
      <c r="H100" s="395"/>
      <c r="I100" s="395">
        <v>56533241</v>
      </c>
    </row>
    <row r="101" spans="1:9" ht="12" customHeight="1">
      <c r="A101" s="81" t="s">
        <v>72</v>
      </c>
      <c r="B101" s="239" t="s">
        <v>326</v>
      </c>
      <c r="C101" s="189"/>
      <c r="D101" s="189"/>
      <c r="E101" s="189">
        <v>1465353</v>
      </c>
      <c r="F101" s="189"/>
      <c r="G101" s="189">
        <v>-1465353</v>
      </c>
      <c r="H101" s="189"/>
      <c r="I101" s="189">
        <f>SUM(D101:G101)</f>
        <v>0</v>
      </c>
    </row>
    <row r="102" spans="1:9" ht="12" customHeight="1">
      <c r="A102" s="81" t="s">
        <v>73</v>
      </c>
      <c r="B102" s="240" t="s">
        <v>244</v>
      </c>
      <c r="C102" s="189"/>
      <c r="D102" s="189"/>
      <c r="E102" s="189"/>
      <c r="F102" s="189"/>
      <c r="G102" s="189"/>
      <c r="H102" s="189"/>
      <c r="I102" s="560">
        <f>SUM(C102:F102)</f>
        <v>0</v>
      </c>
    </row>
    <row r="103" spans="1:9" ht="12" customHeight="1">
      <c r="A103" s="81" t="s">
        <v>75</v>
      </c>
      <c r="B103" s="241" t="s">
        <v>246</v>
      </c>
      <c r="C103" s="189"/>
      <c r="D103" s="189"/>
      <c r="E103" s="189"/>
      <c r="F103" s="189"/>
      <c r="G103" s="189"/>
      <c r="H103" s="189"/>
      <c r="I103" s="189"/>
    </row>
    <row r="104" spans="1:9" ht="12" customHeight="1">
      <c r="A104" s="81" t="s">
        <v>77</v>
      </c>
      <c r="B104" s="240" t="s">
        <v>247</v>
      </c>
      <c r="C104" s="189">
        <v>29391690</v>
      </c>
      <c r="D104" s="189"/>
      <c r="E104" s="189"/>
      <c r="F104" s="189">
        <v>84448</v>
      </c>
      <c r="G104" s="189">
        <v>11193406</v>
      </c>
      <c r="H104" s="189"/>
      <c r="I104" s="560">
        <f>SUM(C104:G104)</f>
        <v>40669544</v>
      </c>
    </row>
    <row r="105" spans="1:9" ht="12" customHeight="1">
      <c r="A105" s="81" t="s">
        <v>109</v>
      </c>
      <c r="B105" s="240" t="s">
        <v>248</v>
      </c>
      <c r="C105" s="189"/>
      <c r="D105" s="189"/>
      <c r="E105" s="189"/>
      <c r="F105" s="189"/>
      <c r="G105" s="189"/>
      <c r="H105" s="189"/>
      <c r="I105" s="189"/>
    </row>
    <row r="106" spans="1:9" ht="12" customHeight="1">
      <c r="A106" s="81" t="s">
        <v>242</v>
      </c>
      <c r="B106" s="241" t="s">
        <v>249</v>
      </c>
      <c r="C106" s="189"/>
      <c r="D106" s="189"/>
      <c r="E106" s="189"/>
      <c r="F106" s="189"/>
      <c r="G106" s="189"/>
      <c r="H106" s="189"/>
      <c r="I106" s="189"/>
    </row>
    <row r="107" spans="1:9" ht="12" customHeight="1">
      <c r="A107" s="89" t="s">
        <v>243</v>
      </c>
      <c r="B107" s="239" t="s">
        <v>250</v>
      </c>
      <c r="C107" s="189"/>
      <c r="D107" s="189"/>
      <c r="E107" s="189"/>
      <c r="F107" s="189"/>
      <c r="G107" s="189"/>
      <c r="H107" s="189"/>
      <c r="I107" s="189"/>
    </row>
    <row r="108" spans="1:9" ht="12" customHeight="1">
      <c r="A108" s="81" t="s">
        <v>324</v>
      </c>
      <c r="B108" s="239" t="s">
        <v>251</v>
      </c>
      <c r="C108" s="189"/>
      <c r="D108" s="189"/>
      <c r="E108" s="189"/>
      <c r="F108" s="189"/>
      <c r="G108" s="189"/>
      <c r="H108" s="189"/>
      <c r="I108" s="189"/>
    </row>
    <row r="109" spans="1:9" ht="12" customHeight="1">
      <c r="A109" s="82" t="s">
        <v>325</v>
      </c>
      <c r="B109" s="239" t="s">
        <v>252</v>
      </c>
      <c r="C109" s="189">
        <v>152432961</v>
      </c>
      <c r="D109" s="189"/>
      <c r="E109" s="189">
        <v>13000000</v>
      </c>
      <c r="F109" s="189"/>
      <c r="G109" s="189">
        <v>2070333</v>
      </c>
      <c r="H109" s="189"/>
      <c r="I109" s="189">
        <f>SUM(C109:G109)</f>
        <v>167503294</v>
      </c>
    </row>
    <row r="110" spans="1:9" ht="12" customHeight="1">
      <c r="A110" s="81" t="s">
        <v>329</v>
      </c>
      <c r="B110" s="238" t="s">
        <v>35</v>
      </c>
      <c r="C110" s="296">
        <f aca="true" t="shared" si="14" ref="C110:I110">C111+C112</f>
        <v>10000000</v>
      </c>
      <c r="D110" s="296">
        <f t="shared" si="14"/>
        <v>0</v>
      </c>
      <c r="E110" s="296">
        <f t="shared" si="14"/>
        <v>0</v>
      </c>
      <c r="F110" s="296">
        <f t="shared" si="14"/>
        <v>0</v>
      </c>
      <c r="G110" s="296">
        <f t="shared" si="14"/>
        <v>205919508</v>
      </c>
      <c r="H110" s="296">
        <f>H111+H112</f>
        <v>-7148804</v>
      </c>
      <c r="I110" s="296">
        <f t="shared" si="14"/>
        <v>208770704</v>
      </c>
    </row>
    <row r="111" spans="1:9" ht="12" customHeight="1">
      <c r="A111" s="81" t="s">
        <v>330</v>
      </c>
      <c r="B111" s="150" t="s">
        <v>332</v>
      </c>
      <c r="C111" s="259">
        <v>10000000</v>
      </c>
      <c r="D111" s="259"/>
      <c r="E111" s="259"/>
      <c r="F111" s="259"/>
      <c r="G111" s="259"/>
      <c r="H111" s="189"/>
      <c r="I111" s="259">
        <v>10000000</v>
      </c>
    </row>
    <row r="112" spans="1:9" ht="12" customHeight="1" thickBot="1">
      <c r="A112" s="90" t="s">
        <v>331</v>
      </c>
      <c r="B112" s="242" t="s">
        <v>333</v>
      </c>
      <c r="C112" s="194"/>
      <c r="D112" s="194"/>
      <c r="E112" s="194"/>
      <c r="F112" s="194"/>
      <c r="G112" s="194">
        <v>205919508</v>
      </c>
      <c r="H112" s="194">
        <v>-7148804</v>
      </c>
      <c r="I112" s="560">
        <f>SUM(C112:H112)</f>
        <v>198770704</v>
      </c>
    </row>
    <row r="113" spans="1:9" ht="12" customHeight="1" thickBot="1">
      <c r="A113" s="154" t="s">
        <v>5</v>
      </c>
      <c r="B113" s="252" t="s">
        <v>253</v>
      </c>
      <c r="C113" s="243">
        <f aca="true" t="shared" si="15" ref="C113:I113">+C114+C116+C118</f>
        <v>353868446</v>
      </c>
      <c r="D113" s="243">
        <f t="shared" si="15"/>
        <v>0</v>
      </c>
      <c r="E113" s="243">
        <f t="shared" si="15"/>
        <v>285514850</v>
      </c>
      <c r="F113" s="243">
        <f t="shared" si="15"/>
        <v>-15652538</v>
      </c>
      <c r="G113" s="243">
        <f t="shared" si="15"/>
        <v>128080549</v>
      </c>
      <c r="H113" s="243">
        <f>+H114+H116+H118</f>
        <v>112523350</v>
      </c>
      <c r="I113" s="243">
        <f t="shared" si="15"/>
        <v>864334657</v>
      </c>
    </row>
    <row r="114" spans="1:9" ht="12" customHeight="1">
      <c r="A114" s="80" t="s">
        <v>66</v>
      </c>
      <c r="B114" s="150" t="s">
        <v>125</v>
      </c>
      <c r="C114" s="193">
        <v>262150000</v>
      </c>
      <c r="D114" s="193"/>
      <c r="E114" s="193">
        <v>-19718640</v>
      </c>
      <c r="F114" s="193">
        <v>-15652538</v>
      </c>
      <c r="G114" s="193">
        <v>99431795</v>
      </c>
      <c r="H114" s="193">
        <v>142727448</v>
      </c>
      <c r="I114" s="560">
        <f>SUM(C114:H114)</f>
        <v>468938065</v>
      </c>
    </row>
    <row r="115" spans="1:9" ht="12" customHeight="1">
      <c r="A115" s="80" t="s">
        <v>67</v>
      </c>
      <c r="B115" s="245" t="s">
        <v>257</v>
      </c>
      <c r="C115" s="189"/>
      <c r="D115" s="189"/>
      <c r="E115" s="189"/>
      <c r="F115" s="189"/>
      <c r="G115" s="189"/>
      <c r="H115" s="189"/>
      <c r="I115" s="189"/>
    </row>
    <row r="116" spans="1:9" ht="12" customHeight="1">
      <c r="A116" s="80" t="s">
        <v>68</v>
      </c>
      <c r="B116" s="245" t="s">
        <v>110</v>
      </c>
      <c r="C116" s="189">
        <v>84218446</v>
      </c>
      <c r="D116" s="189"/>
      <c r="E116" s="189">
        <v>305233490</v>
      </c>
      <c r="F116" s="189"/>
      <c r="G116" s="189">
        <v>28648754</v>
      </c>
      <c r="H116" s="189">
        <v>-30204098</v>
      </c>
      <c r="I116" s="560">
        <f>SUM(C116:H116)</f>
        <v>387896592</v>
      </c>
    </row>
    <row r="117" spans="1:9" ht="12" customHeight="1">
      <c r="A117" s="80" t="s">
        <v>69</v>
      </c>
      <c r="B117" s="245" t="s">
        <v>258</v>
      </c>
      <c r="C117" s="189"/>
      <c r="D117" s="189"/>
      <c r="E117" s="189"/>
      <c r="F117" s="189"/>
      <c r="G117" s="189"/>
      <c r="H117" s="189"/>
      <c r="I117" s="189"/>
    </row>
    <row r="118" spans="1:9" ht="12" customHeight="1">
      <c r="A118" s="80" t="s">
        <v>70</v>
      </c>
      <c r="B118" s="137" t="s">
        <v>127</v>
      </c>
      <c r="C118" s="189">
        <v>7500000</v>
      </c>
      <c r="D118" s="189"/>
      <c r="E118" s="189"/>
      <c r="F118" s="189"/>
      <c r="G118" s="189"/>
      <c r="H118" s="189"/>
      <c r="I118" s="189">
        <v>7500000</v>
      </c>
    </row>
    <row r="119" spans="1:9" ht="12" customHeight="1">
      <c r="A119" s="80" t="s">
        <v>76</v>
      </c>
      <c r="B119" s="136" t="s">
        <v>317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78</v>
      </c>
      <c r="B120" s="264" t="s">
        <v>263</v>
      </c>
      <c r="C120" s="189"/>
      <c r="D120" s="189"/>
      <c r="E120" s="189"/>
      <c r="F120" s="189"/>
      <c r="G120" s="189"/>
      <c r="H120" s="189"/>
      <c r="I120" s="189"/>
    </row>
    <row r="121" spans="1:9" ht="15.75">
      <c r="A121" s="80" t="s">
        <v>111</v>
      </c>
      <c r="B121" s="241" t="s">
        <v>246</v>
      </c>
      <c r="C121" s="189"/>
      <c r="D121" s="189"/>
      <c r="E121" s="189"/>
      <c r="F121" s="189"/>
      <c r="G121" s="189"/>
      <c r="H121" s="189"/>
      <c r="I121" s="189"/>
    </row>
    <row r="122" spans="1:9" ht="12" customHeight="1">
      <c r="A122" s="80" t="s">
        <v>112</v>
      </c>
      <c r="B122" s="241" t="s">
        <v>262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113</v>
      </c>
      <c r="B123" s="241" t="s">
        <v>261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254</v>
      </c>
      <c r="B124" s="241" t="s">
        <v>249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255</v>
      </c>
      <c r="B125" s="241" t="s">
        <v>260</v>
      </c>
      <c r="C125" s="189">
        <v>7500000</v>
      </c>
      <c r="D125" s="189"/>
      <c r="E125" s="189"/>
      <c r="F125" s="189"/>
      <c r="G125" s="189"/>
      <c r="H125" s="189"/>
      <c r="I125" s="189">
        <v>7500000</v>
      </c>
    </row>
    <row r="126" spans="1:9" ht="16.5" thickBot="1">
      <c r="A126" s="89" t="s">
        <v>256</v>
      </c>
      <c r="B126" s="241" t="s">
        <v>259</v>
      </c>
      <c r="C126" s="190"/>
      <c r="D126" s="190"/>
      <c r="E126" s="190"/>
      <c r="F126" s="190"/>
      <c r="G126" s="190"/>
      <c r="H126" s="190"/>
      <c r="I126" s="190"/>
    </row>
    <row r="127" spans="1:9" ht="12" customHeight="1" thickBot="1">
      <c r="A127" s="9" t="s">
        <v>6</v>
      </c>
      <c r="B127" s="196" t="s">
        <v>334</v>
      </c>
      <c r="C127" s="243">
        <f aca="true" t="shared" si="16" ref="C127:I127">+C93+C110+C113</f>
        <v>1851727422</v>
      </c>
      <c r="D127" s="243">
        <f t="shared" si="16"/>
        <v>30788717</v>
      </c>
      <c r="E127" s="243">
        <f t="shared" si="16"/>
        <v>333703258</v>
      </c>
      <c r="F127" s="243">
        <f t="shared" si="16"/>
        <v>66838922</v>
      </c>
      <c r="G127" s="243">
        <f t="shared" si="16"/>
        <v>340060577</v>
      </c>
      <c r="H127" s="243">
        <f>+H93+H110+H113</f>
        <v>116867451</v>
      </c>
      <c r="I127" s="243">
        <f t="shared" si="16"/>
        <v>2739986347</v>
      </c>
    </row>
    <row r="128" spans="1:9" ht="12" customHeight="1" thickBot="1">
      <c r="A128" s="9" t="s">
        <v>7</v>
      </c>
      <c r="B128" s="196" t="s">
        <v>335</v>
      </c>
      <c r="C128" s="243">
        <f aca="true" t="shared" si="17" ref="C128:I128">+C129+C130+C131</f>
        <v>0</v>
      </c>
      <c r="D128" s="243">
        <f t="shared" si="17"/>
        <v>0</v>
      </c>
      <c r="E128" s="243">
        <f t="shared" si="17"/>
        <v>0</v>
      </c>
      <c r="F128" s="243">
        <f t="shared" si="17"/>
        <v>0</v>
      </c>
      <c r="G128" s="243">
        <f t="shared" si="17"/>
        <v>0</v>
      </c>
      <c r="H128" s="243">
        <f>+H129+H130+H131</f>
        <v>0</v>
      </c>
      <c r="I128" s="243">
        <f t="shared" si="17"/>
        <v>0</v>
      </c>
    </row>
    <row r="129" spans="1:9" ht="12" customHeight="1">
      <c r="A129" s="80" t="s">
        <v>158</v>
      </c>
      <c r="B129" s="245" t="s">
        <v>342</v>
      </c>
      <c r="C129" s="193"/>
      <c r="D129" s="193"/>
      <c r="E129" s="193"/>
      <c r="F129" s="193"/>
      <c r="G129" s="193"/>
      <c r="H129" s="193"/>
      <c r="I129" s="193"/>
    </row>
    <row r="130" spans="1:9" ht="12" customHeight="1">
      <c r="A130" s="80" t="s">
        <v>159</v>
      </c>
      <c r="B130" s="245" t="s">
        <v>343</v>
      </c>
      <c r="C130" s="189"/>
      <c r="D130" s="189"/>
      <c r="E130" s="189"/>
      <c r="F130" s="189"/>
      <c r="G130" s="189"/>
      <c r="H130" s="189"/>
      <c r="I130" s="189"/>
    </row>
    <row r="131" spans="1:9" ht="12" customHeight="1" thickBot="1">
      <c r="A131" s="89" t="s">
        <v>160</v>
      </c>
      <c r="B131" s="245" t="s">
        <v>344</v>
      </c>
      <c r="C131" s="332"/>
      <c r="D131" s="332"/>
      <c r="E131" s="332"/>
      <c r="F131" s="332"/>
      <c r="G131" s="332"/>
      <c r="H131" s="332"/>
      <c r="I131" s="332"/>
    </row>
    <row r="132" spans="1:9" ht="12" customHeight="1" thickBot="1">
      <c r="A132" s="9" t="s">
        <v>8</v>
      </c>
      <c r="B132" s="196" t="s">
        <v>336</v>
      </c>
      <c r="C132" s="243"/>
      <c r="D132" s="243"/>
      <c r="E132" s="243"/>
      <c r="F132" s="243"/>
      <c r="G132" s="243"/>
      <c r="H132" s="243"/>
      <c r="I132" s="243"/>
    </row>
    <row r="133" spans="1:9" ht="12" customHeight="1">
      <c r="A133" s="80" t="s">
        <v>53</v>
      </c>
      <c r="B133" s="151" t="s">
        <v>345</v>
      </c>
      <c r="C133" s="193"/>
      <c r="D133" s="193"/>
      <c r="E133" s="193"/>
      <c r="F133" s="193"/>
      <c r="G133" s="193"/>
      <c r="H133" s="193"/>
      <c r="I133" s="193"/>
    </row>
    <row r="134" spans="1:9" ht="12" customHeight="1">
      <c r="A134" s="80" t="s">
        <v>54</v>
      </c>
      <c r="B134" s="151" t="s">
        <v>337</v>
      </c>
      <c r="C134" s="189"/>
      <c r="D134" s="189"/>
      <c r="E134" s="189"/>
      <c r="F134" s="189"/>
      <c r="G134" s="189"/>
      <c r="H134" s="189"/>
      <c r="I134" s="189"/>
    </row>
    <row r="135" spans="1:9" ht="12" customHeight="1">
      <c r="A135" s="80" t="s">
        <v>55</v>
      </c>
      <c r="B135" s="151" t="s">
        <v>338</v>
      </c>
      <c r="C135" s="189"/>
      <c r="D135" s="189"/>
      <c r="E135" s="189"/>
      <c r="F135" s="189"/>
      <c r="G135" s="189"/>
      <c r="H135" s="189"/>
      <c r="I135" s="189"/>
    </row>
    <row r="136" spans="1:9" ht="12" customHeight="1">
      <c r="A136" s="80" t="s">
        <v>98</v>
      </c>
      <c r="B136" s="151" t="s">
        <v>339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99</v>
      </c>
      <c r="B137" s="151" t="s">
        <v>340</v>
      </c>
      <c r="C137" s="189"/>
      <c r="D137" s="189"/>
      <c r="E137" s="189"/>
      <c r="F137" s="189"/>
      <c r="G137" s="189"/>
      <c r="H137" s="189"/>
      <c r="I137" s="189"/>
    </row>
    <row r="138" spans="1:9" ht="12" customHeight="1" thickBot="1">
      <c r="A138" s="89" t="s">
        <v>100</v>
      </c>
      <c r="B138" s="151" t="s">
        <v>341</v>
      </c>
      <c r="C138" s="190"/>
      <c r="D138" s="190"/>
      <c r="E138" s="190"/>
      <c r="F138" s="190"/>
      <c r="G138" s="190"/>
      <c r="H138" s="190"/>
      <c r="I138" s="190"/>
    </row>
    <row r="139" spans="1:9" ht="12" customHeight="1" thickBot="1">
      <c r="A139" s="9" t="s">
        <v>9</v>
      </c>
      <c r="B139" s="196" t="s">
        <v>349</v>
      </c>
      <c r="C139" s="258">
        <f aca="true" t="shared" si="18" ref="C139:I139">+C140+C141+C142+C143</f>
        <v>27322142</v>
      </c>
      <c r="D139" s="258">
        <f t="shared" si="18"/>
        <v>0</v>
      </c>
      <c r="E139" s="258">
        <f t="shared" si="18"/>
        <v>0</v>
      </c>
      <c r="F139" s="258">
        <f t="shared" si="18"/>
        <v>0</v>
      </c>
      <c r="G139" s="258">
        <f t="shared" si="18"/>
        <v>0</v>
      </c>
      <c r="H139" s="258">
        <f>+H140+H141+H142+H143</f>
        <v>0</v>
      </c>
      <c r="I139" s="258">
        <f t="shared" si="18"/>
        <v>27322142</v>
      </c>
    </row>
    <row r="140" spans="1:9" ht="12" customHeight="1">
      <c r="A140" s="80" t="s">
        <v>56</v>
      </c>
      <c r="B140" s="151" t="s">
        <v>264</v>
      </c>
      <c r="C140" s="193"/>
      <c r="D140" s="193"/>
      <c r="E140" s="193"/>
      <c r="F140" s="193"/>
      <c r="G140" s="193"/>
      <c r="H140" s="193"/>
      <c r="I140" s="193"/>
    </row>
    <row r="141" spans="1:9" ht="12" customHeight="1">
      <c r="A141" s="80" t="s">
        <v>57</v>
      </c>
      <c r="B141" s="151" t="s">
        <v>265</v>
      </c>
      <c r="C141" s="189">
        <v>27322142</v>
      </c>
      <c r="D141" s="189"/>
      <c r="E141" s="189"/>
      <c r="F141" s="189"/>
      <c r="G141" s="189"/>
      <c r="H141" s="189"/>
      <c r="I141" s="189">
        <v>27322142</v>
      </c>
    </row>
    <row r="142" spans="1:9" ht="12" customHeight="1">
      <c r="A142" s="80" t="s">
        <v>178</v>
      </c>
      <c r="B142" s="151" t="s">
        <v>350</v>
      </c>
      <c r="C142" s="189"/>
      <c r="D142" s="189"/>
      <c r="E142" s="189"/>
      <c r="F142" s="189"/>
      <c r="G142" s="189"/>
      <c r="H142" s="189"/>
      <c r="I142" s="189"/>
    </row>
    <row r="143" spans="1:9" ht="12" customHeight="1" thickBot="1">
      <c r="A143" s="89" t="s">
        <v>179</v>
      </c>
      <c r="B143" s="152" t="s">
        <v>284</v>
      </c>
      <c r="C143" s="190"/>
      <c r="D143" s="190"/>
      <c r="E143" s="190"/>
      <c r="F143" s="190"/>
      <c r="G143" s="190"/>
      <c r="H143" s="190"/>
      <c r="I143" s="190"/>
    </row>
    <row r="144" spans="1:9" ht="12" customHeight="1" thickBot="1">
      <c r="A144" s="9" t="s">
        <v>10</v>
      </c>
      <c r="B144" s="196" t="s">
        <v>351</v>
      </c>
      <c r="C144" s="247"/>
      <c r="D144" s="247"/>
      <c r="E144" s="247"/>
      <c r="F144" s="247"/>
      <c r="G144" s="247"/>
      <c r="H144" s="247"/>
      <c r="I144" s="247"/>
    </row>
    <row r="145" spans="1:9" ht="12" customHeight="1">
      <c r="A145" s="80" t="s">
        <v>58</v>
      </c>
      <c r="B145" s="151" t="s">
        <v>346</v>
      </c>
      <c r="C145" s="193"/>
      <c r="D145" s="193"/>
      <c r="E145" s="193"/>
      <c r="F145" s="193"/>
      <c r="G145" s="193"/>
      <c r="H145" s="193"/>
      <c r="I145" s="193"/>
    </row>
    <row r="146" spans="1:9" ht="12" customHeight="1">
      <c r="A146" s="80" t="s">
        <v>59</v>
      </c>
      <c r="B146" s="151" t="s">
        <v>353</v>
      </c>
      <c r="C146" s="189"/>
      <c r="D146" s="189"/>
      <c r="E146" s="189"/>
      <c r="F146" s="189"/>
      <c r="G146" s="189"/>
      <c r="H146" s="189"/>
      <c r="I146" s="189"/>
    </row>
    <row r="147" spans="1:9" ht="12" customHeight="1">
      <c r="A147" s="80" t="s">
        <v>190</v>
      </c>
      <c r="B147" s="151" t="s">
        <v>348</v>
      </c>
      <c r="C147" s="189"/>
      <c r="D147" s="189"/>
      <c r="E147" s="189"/>
      <c r="F147" s="189"/>
      <c r="G147" s="189"/>
      <c r="H147" s="189"/>
      <c r="I147" s="189"/>
    </row>
    <row r="148" spans="1:9" ht="12" customHeight="1">
      <c r="A148" s="80" t="s">
        <v>191</v>
      </c>
      <c r="B148" s="151" t="s">
        <v>354</v>
      </c>
      <c r="C148" s="189"/>
      <c r="D148" s="189"/>
      <c r="E148" s="189"/>
      <c r="F148" s="189"/>
      <c r="G148" s="189"/>
      <c r="H148" s="189"/>
      <c r="I148" s="189"/>
    </row>
    <row r="149" spans="1:9" ht="12" customHeight="1" thickBot="1">
      <c r="A149" s="80" t="s">
        <v>352</v>
      </c>
      <c r="B149" s="151" t="s">
        <v>355</v>
      </c>
      <c r="C149" s="190"/>
      <c r="D149" s="190"/>
      <c r="E149" s="190"/>
      <c r="F149" s="190"/>
      <c r="G149" s="190"/>
      <c r="H149" s="190"/>
      <c r="I149" s="190"/>
    </row>
    <row r="150" spans="1:9" ht="12" customHeight="1" thickBot="1">
      <c r="A150" s="9" t="s">
        <v>11</v>
      </c>
      <c r="B150" s="196" t="s">
        <v>356</v>
      </c>
      <c r="C150" s="248"/>
      <c r="D150" s="248"/>
      <c r="E150" s="248"/>
      <c r="F150" s="248"/>
      <c r="G150" s="248"/>
      <c r="H150" s="248"/>
      <c r="I150" s="248"/>
    </row>
    <row r="151" spans="1:9" ht="12" customHeight="1" thickBot="1">
      <c r="A151" s="9" t="s">
        <v>12</v>
      </c>
      <c r="B151" s="196" t="s">
        <v>357</v>
      </c>
      <c r="C151" s="248"/>
      <c r="D151" s="248"/>
      <c r="E151" s="248"/>
      <c r="F151" s="248"/>
      <c r="G151" s="248"/>
      <c r="H151" s="248"/>
      <c r="I151" s="248"/>
    </row>
    <row r="152" spans="1:13" ht="15" customHeight="1" thickBot="1">
      <c r="A152" s="9" t="s">
        <v>13</v>
      </c>
      <c r="B152" s="196" t="s">
        <v>359</v>
      </c>
      <c r="C152" s="266">
        <f aca="true" t="shared" si="19" ref="C152:I152">+C128+C132+C139+C144+C150+C151</f>
        <v>27322142</v>
      </c>
      <c r="D152" s="266">
        <f t="shared" si="19"/>
        <v>0</v>
      </c>
      <c r="E152" s="266">
        <f t="shared" si="19"/>
        <v>0</v>
      </c>
      <c r="F152" s="266">
        <f t="shared" si="19"/>
        <v>0</v>
      </c>
      <c r="G152" s="266">
        <f t="shared" si="19"/>
        <v>0</v>
      </c>
      <c r="H152" s="266">
        <f>+H128+H132+H139+H144+H150+H151</f>
        <v>0</v>
      </c>
      <c r="I152" s="266">
        <f t="shared" si="19"/>
        <v>27322142</v>
      </c>
      <c r="J152" s="564"/>
      <c r="K152" s="565"/>
      <c r="L152" s="565"/>
      <c r="M152" s="565"/>
    </row>
    <row r="153" spans="1:9" s="77" customFormat="1" ht="12.75" customHeight="1" thickBot="1">
      <c r="A153" s="91" t="s">
        <v>14</v>
      </c>
      <c r="B153" s="253" t="s">
        <v>358</v>
      </c>
      <c r="C153" s="266">
        <f aca="true" t="shared" si="20" ref="C153:I153">+C127+C152</f>
        <v>1879049564</v>
      </c>
      <c r="D153" s="266">
        <f t="shared" si="20"/>
        <v>30788717</v>
      </c>
      <c r="E153" s="266">
        <f t="shared" si="20"/>
        <v>333703258</v>
      </c>
      <c r="F153" s="266">
        <f t="shared" si="20"/>
        <v>66838922</v>
      </c>
      <c r="G153" s="266">
        <f t="shared" si="20"/>
        <v>340060577</v>
      </c>
      <c r="H153" s="411">
        <f>+H127+H152</f>
        <v>116867451</v>
      </c>
      <c r="I153" s="266">
        <f t="shared" si="20"/>
        <v>2767308489</v>
      </c>
    </row>
    <row r="154" spans="1:2" ht="7.5" customHeight="1">
      <c r="A154" s="566"/>
      <c r="B154" s="567"/>
    </row>
    <row r="155" spans="1:9" ht="15.75">
      <c r="A155" s="864" t="s">
        <v>266</v>
      </c>
      <c r="B155" s="864"/>
      <c r="C155" s="864"/>
      <c r="D155" s="557"/>
      <c r="E155" s="557"/>
      <c r="F155" s="557"/>
      <c r="G155" s="557"/>
      <c r="H155" s="164"/>
      <c r="I155" s="557"/>
    </row>
    <row r="156" spans="1:9" ht="15" customHeight="1" thickBot="1">
      <c r="A156" s="860" t="s">
        <v>87</v>
      </c>
      <c r="B156" s="860"/>
      <c r="C156" s="167"/>
      <c r="D156" s="167"/>
      <c r="E156" s="167"/>
      <c r="F156" s="167"/>
      <c r="G156" s="167"/>
      <c r="H156" s="167"/>
      <c r="I156" s="167"/>
    </row>
    <row r="157" spans="1:9" ht="13.5" customHeight="1" thickBot="1">
      <c r="A157" s="9">
        <v>1</v>
      </c>
      <c r="B157" s="8" t="s">
        <v>360</v>
      </c>
      <c r="C157" s="262">
        <f aca="true" t="shared" si="21" ref="C157:I157">+C62-C127</f>
        <v>-472677858</v>
      </c>
      <c r="D157" s="262">
        <f t="shared" si="21"/>
        <v>-30788717</v>
      </c>
      <c r="E157" s="262">
        <f t="shared" si="21"/>
        <v>0</v>
      </c>
      <c r="F157" s="262">
        <f t="shared" si="21"/>
        <v>0</v>
      </c>
      <c r="G157" s="262">
        <f t="shared" si="21"/>
        <v>0</v>
      </c>
      <c r="H157" s="262">
        <f>+H62-H127</f>
        <v>0</v>
      </c>
      <c r="I157" s="262">
        <f t="shared" si="21"/>
        <v>-503466575</v>
      </c>
    </row>
    <row r="158" spans="1:9" ht="27.75" customHeight="1" thickBot="1">
      <c r="A158" s="9" t="s">
        <v>5</v>
      </c>
      <c r="B158" s="8" t="s">
        <v>633</v>
      </c>
      <c r="C158" s="262">
        <f aca="true" t="shared" si="22" ref="C158:I158">+C86-C152</f>
        <v>472677858</v>
      </c>
      <c r="D158" s="262">
        <f t="shared" si="22"/>
        <v>30788717</v>
      </c>
      <c r="E158" s="262">
        <f t="shared" si="22"/>
        <v>0</v>
      </c>
      <c r="F158" s="262">
        <f t="shared" si="22"/>
        <v>0</v>
      </c>
      <c r="G158" s="262">
        <f t="shared" si="22"/>
        <v>0</v>
      </c>
      <c r="H158" s="262">
        <f>+H86-H152</f>
        <v>0</v>
      </c>
      <c r="I158" s="262">
        <f t="shared" si="22"/>
        <v>503466575</v>
      </c>
    </row>
    <row r="161" ht="15.75">
      <c r="H161" s="811">
        <v>45397</v>
      </c>
    </row>
  </sheetData>
  <sheetProtection selectLockedCells="1" selectUnlockedCells="1"/>
  <mergeCells count="6">
    <mergeCell ref="A1:C1"/>
    <mergeCell ref="A2:B2"/>
    <mergeCell ref="A89:C89"/>
    <mergeCell ref="A90:B90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1" r:id="rId1"/>
  <headerFooter alignWithMargins="0">
    <oddHeader>&amp;C&amp;"Times New Roman CE,Félkövér"&amp;12
Ócsa Város Önkormányzat
2023. ÉVI KÖLTSÉGVETÉS
KÖTELEZŐ FELADATAINAK MÉRLEGE &amp;R&amp;"Times New Roman CE,Félkövér dőlt"&amp;11 2. melléklet a ........./2024. (.......) önkormányzati rendelethez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view="pageBreakPreview" zoomScaleNormal="90" zoomScaleSheetLayoutView="100" workbookViewId="0" topLeftCell="A1">
      <selection activeCell="K11" sqref="K11"/>
    </sheetView>
  </sheetViews>
  <sheetFormatPr defaultColWidth="9.00390625" defaultRowHeight="12.75"/>
  <cols>
    <col min="1" max="1" width="6.875" style="21" customWidth="1"/>
    <col min="2" max="2" width="49.625" style="12" customWidth="1"/>
    <col min="3" max="7" width="12.875" style="21" customWidth="1"/>
    <col min="8" max="8" width="14.375" style="12" customWidth="1"/>
    <col min="9" max="9" width="3.375" style="12" customWidth="1"/>
    <col min="10" max="16384" width="9.375" style="12" customWidth="1"/>
  </cols>
  <sheetData>
    <row r="1" spans="1:8" ht="27.75" customHeight="1">
      <c r="A1" s="894" t="s">
        <v>649</v>
      </c>
      <c r="B1" s="894"/>
      <c r="C1" s="894"/>
      <c r="D1" s="894"/>
      <c r="E1" s="894"/>
      <c r="F1" s="894"/>
      <c r="G1" s="894"/>
      <c r="H1" s="894"/>
    </row>
    <row r="2" ht="20.25" customHeight="1" thickBot="1">
      <c r="H2" s="680" t="str">
        <f>'[4]1. sz tájékoztató t.'!E2</f>
        <v>Forintban!</v>
      </c>
    </row>
    <row r="3" spans="1:8" s="681" customFormat="1" ht="26.25" customHeight="1">
      <c r="A3" s="895" t="s">
        <v>48</v>
      </c>
      <c r="B3" s="897" t="s">
        <v>650</v>
      </c>
      <c r="C3" s="895" t="s">
        <v>651</v>
      </c>
      <c r="D3" s="895" t="s">
        <v>676</v>
      </c>
      <c r="E3" s="899"/>
      <c r="F3" s="899"/>
      <c r="G3" s="900"/>
      <c r="H3" s="895" t="s">
        <v>652</v>
      </c>
    </row>
    <row r="4" spans="1:8" s="685" customFormat="1" ht="32.25" customHeight="1" thickBot="1">
      <c r="A4" s="896"/>
      <c r="B4" s="898"/>
      <c r="C4" s="898"/>
      <c r="D4" s="896"/>
      <c r="E4" s="682">
        <v>2023</v>
      </c>
      <c r="F4" s="683">
        <v>2024</v>
      </c>
      <c r="G4" s="684">
        <v>2025</v>
      </c>
      <c r="H4" s="896"/>
    </row>
    <row r="5" spans="1:8" s="691" customFormat="1" ht="12.75" customHeight="1" thickBot="1">
      <c r="A5" s="686" t="s">
        <v>372</v>
      </c>
      <c r="B5" s="43" t="s">
        <v>373</v>
      </c>
      <c r="C5" s="687" t="s">
        <v>374</v>
      </c>
      <c r="D5" s="43" t="s">
        <v>375</v>
      </c>
      <c r="E5" s="43" t="s">
        <v>604</v>
      </c>
      <c r="F5" s="688" t="s">
        <v>559</v>
      </c>
      <c r="G5" s="689" t="s">
        <v>653</v>
      </c>
      <c r="H5" s="690" t="s">
        <v>654</v>
      </c>
    </row>
    <row r="6" spans="1:8" ht="24.75" customHeight="1" thickBot="1">
      <c r="A6" s="692" t="s">
        <v>4</v>
      </c>
      <c r="B6" s="693" t="s">
        <v>655</v>
      </c>
      <c r="C6" s="694"/>
      <c r="D6" s="695">
        <v>60000000</v>
      </c>
      <c r="E6" s="695"/>
      <c r="F6" s="696"/>
      <c r="G6" s="695">
        <f>+G7+G8</f>
        <v>0</v>
      </c>
      <c r="H6" s="697">
        <f>SUM(D6:G6)</f>
        <v>60000000</v>
      </c>
    </row>
    <row r="7" spans="1:9" ht="19.5" customHeight="1" thickBot="1">
      <c r="A7" s="698" t="s">
        <v>5</v>
      </c>
      <c r="B7" s="699" t="s">
        <v>656</v>
      </c>
      <c r="C7" s="694" t="s">
        <v>657</v>
      </c>
      <c r="D7" s="700">
        <v>60000000</v>
      </c>
      <c r="E7" s="700"/>
      <c r="F7" s="700"/>
      <c r="G7" s="700"/>
      <c r="H7" s="701">
        <f>SUM(D7:G7)</f>
        <v>60000000</v>
      </c>
      <c r="I7" s="891" t="s">
        <v>658</v>
      </c>
    </row>
    <row r="8" spans="1:9" ht="19.5" customHeight="1" thickBot="1">
      <c r="A8" s="698" t="s">
        <v>6</v>
      </c>
      <c r="B8" s="699"/>
      <c r="C8" s="694"/>
      <c r="D8" s="700"/>
      <c r="E8" s="700"/>
      <c r="F8" s="702"/>
      <c r="G8" s="702"/>
      <c r="H8" s="701">
        <f>SUM(D8:G8)</f>
        <v>0</v>
      </c>
      <c r="I8" s="891"/>
    </row>
    <row r="9" spans="1:9" ht="25.5" customHeight="1" thickBot="1">
      <c r="A9" s="692" t="s">
        <v>7</v>
      </c>
      <c r="B9" s="693" t="s">
        <v>659</v>
      </c>
      <c r="C9" s="694"/>
      <c r="D9" s="700"/>
      <c r="E9" s="703">
        <f>+E10+E11</f>
        <v>0</v>
      </c>
      <c r="F9" s="703"/>
      <c r="G9" s="703"/>
      <c r="H9" s="704">
        <f aca="true" t="shared" si="0" ref="H9:H17">SUM(D9:F9)</f>
        <v>0</v>
      </c>
      <c r="I9" s="891"/>
    </row>
    <row r="10" spans="1:9" ht="19.5" customHeight="1" thickBot="1">
      <c r="A10" s="698" t="s">
        <v>8</v>
      </c>
      <c r="B10" s="699" t="s">
        <v>660</v>
      </c>
      <c r="C10" s="694"/>
      <c r="D10" s="700"/>
      <c r="E10" s="700"/>
      <c r="F10" s="700"/>
      <c r="G10" s="700"/>
      <c r="H10" s="704">
        <f t="shared" si="0"/>
        <v>0</v>
      </c>
      <c r="I10" s="891"/>
    </row>
    <row r="11" spans="1:9" ht="19.5" customHeight="1" thickBot="1">
      <c r="A11" s="698" t="s">
        <v>9</v>
      </c>
      <c r="B11" s="699" t="s">
        <v>660</v>
      </c>
      <c r="C11" s="694"/>
      <c r="D11" s="700"/>
      <c r="E11" s="700"/>
      <c r="F11" s="700"/>
      <c r="G11" s="700"/>
      <c r="H11" s="705">
        <f>SUM(D11:F11)</f>
        <v>0</v>
      </c>
      <c r="I11" s="891"/>
    </row>
    <row r="12" spans="1:9" ht="19.5" customHeight="1" thickBot="1">
      <c r="A12" s="692" t="s">
        <v>10</v>
      </c>
      <c r="B12" s="693" t="s">
        <v>661</v>
      </c>
      <c r="C12" s="694"/>
      <c r="D12" s="703">
        <f>+D13</f>
        <v>0</v>
      </c>
      <c r="E12" s="703">
        <f>+E13</f>
        <v>0</v>
      </c>
      <c r="F12" s="703"/>
      <c r="G12" s="703"/>
      <c r="H12" s="704">
        <f t="shared" si="0"/>
        <v>0</v>
      </c>
      <c r="I12" s="891"/>
    </row>
    <row r="13" spans="1:9" ht="19.5" customHeight="1" thickBot="1">
      <c r="A13" s="698" t="s">
        <v>11</v>
      </c>
      <c r="B13" s="699" t="s">
        <v>660</v>
      </c>
      <c r="C13" s="694"/>
      <c r="D13" s="700"/>
      <c r="E13" s="700"/>
      <c r="F13" s="700"/>
      <c r="G13" s="700"/>
      <c r="H13" s="706">
        <f t="shared" si="0"/>
        <v>0</v>
      </c>
      <c r="I13" s="891"/>
    </row>
    <row r="14" spans="1:9" ht="19.5" customHeight="1" thickBot="1">
      <c r="A14" s="692" t="s">
        <v>12</v>
      </c>
      <c r="B14" s="693" t="s">
        <v>662</v>
      </c>
      <c r="C14" s="707"/>
      <c r="D14" s="708">
        <f>+D15</f>
        <v>0</v>
      </c>
      <c r="E14" s="708">
        <f>+E15</f>
        <v>0</v>
      </c>
      <c r="F14" s="708"/>
      <c r="G14" s="708"/>
      <c r="H14" s="709">
        <f t="shared" si="0"/>
        <v>0</v>
      </c>
      <c r="I14" s="891"/>
    </row>
    <row r="15" spans="1:9" ht="19.5" customHeight="1" thickBot="1">
      <c r="A15" s="710" t="s">
        <v>13</v>
      </c>
      <c r="B15" s="711" t="s">
        <v>663</v>
      </c>
      <c r="C15" s="707"/>
      <c r="D15" s="712"/>
      <c r="E15" s="712"/>
      <c r="F15" s="712"/>
      <c r="G15" s="712"/>
      <c r="H15" s="713">
        <f t="shared" si="0"/>
        <v>0</v>
      </c>
      <c r="I15" s="891"/>
    </row>
    <row r="16" spans="1:9" ht="19.5" customHeight="1" thickBot="1">
      <c r="A16" s="692" t="s">
        <v>14</v>
      </c>
      <c r="B16" s="714" t="s">
        <v>664</v>
      </c>
      <c r="C16" s="707"/>
      <c r="D16" s="708">
        <f>+D17</f>
        <v>0</v>
      </c>
      <c r="E16" s="708">
        <f>+E17</f>
        <v>0</v>
      </c>
      <c r="F16" s="708"/>
      <c r="G16" s="708"/>
      <c r="H16" s="709">
        <f t="shared" si="0"/>
        <v>0</v>
      </c>
      <c r="I16" s="891"/>
    </row>
    <row r="17" spans="1:9" ht="19.5" customHeight="1" thickBot="1">
      <c r="A17" s="715" t="s">
        <v>15</v>
      </c>
      <c r="B17" s="716" t="s">
        <v>660</v>
      </c>
      <c r="C17" s="717"/>
      <c r="D17" s="718"/>
      <c r="E17" s="719"/>
      <c r="F17" s="720"/>
      <c r="G17" s="720"/>
      <c r="H17" s="721">
        <f t="shared" si="0"/>
        <v>0</v>
      </c>
      <c r="I17" s="891"/>
    </row>
    <row r="18" spans="1:9" ht="19.5" customHeight="1" thickBot="1">
      <c r="A18" s="892" t="s">
        <v>665</v>
      </c>
      <c r="B18" s="893"/>
      <c r="C18" s="722"/>
      <c r="D18" s="723">
        <f>+D6+D9+D12+D14+D16</f>
        <v>60000000</v>
      </c>
      <c r="E18" s="724">
        <f>+E6+E9+E12+E14+E16</f>
        <v>0</v>
      </c>
      <c r="F18" s="724">
        <f>+F6+F9+F12+F14+F16</f>
        <v>0</v>
      </c>
      <c r="G18" s="725"/>
      <c r="H18" s="43">
        <f>+H6+H9+H12+H14+H16</f>
        <v>60000000</v>
      </c>
      <c r="I18" s="891"/>
    </row>
  </sheetData>
  <sheetProtection/>
  <mergeCells count="9">
    <mergeCell ref="I7:I18"/>
    <mergeCell ref="A18:B18"/>
    <mergeCell ref="A1:H1"/>
    <mergeCell ref="A3:A4"/>
    <mergeCell ref="B3:B4"/>
    <mergeCell ref="C3:C4"/>
    <mergeCell ref="D3:D4"/>
    <mergeCell ref="E3:G3"/>
    <mergeCell ref="H3:H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4" r:id="rId1"/>
  <headerFooter alignWithMargins="0">
    <oddHeader>&amp;R&amp;"Times New Roman CE,Félkövér dőlt"2. sz. tájékoztató tábla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1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5.875" style="771" customWidth="1"/>
    <col min="2" max="2" width="54.875" style="770" customWidth="1"/>
    <col min="3" max="4" width="17.625" style="770" customWidth="1"/>
    <col min="5" max="16384" width="9.375" style="770" customWidth="1"/>
  </cols>
  <sheetData>
    <row r="1" spans="2:4" ht="31.5" customHeight="1">
      <c r="B1" s="901" t="s">
        <v>698</v>
      </c>
      <c r="C1" s="901"/>
      <c r="D1" s="901"/>
    </row>
    <row r="2" spans="1:4" s="796" customFormat="1" ht="16.5" thickBot="1">
      <c r="A2" s="799"/>
      <c r="B2" s="798"/>
      <c r="D2" s="797" t="str">
        <f>'[4]2.a sz tájékoztató t'!I2</f>
        <v>Forintban!</v>
      </c>
    </row>
    <row r="3" spans="1:4" s="638" customFormat="1" ht="48" customHeight="1" thickBot="1">
      <c r="A3" s="635" t="s">
        <v>603</v>
      </c>
      <c r="B3" s="636" t="s">
        <v>3</v>
      </c>
      <c r="C3" s="636" t="s">
        <v>697</v>
      </c>
      <c r="D3" s="637" t="s">
        <v>696</v>
      </c>
    </row>
    <row r="4" spans="1:4" s="638" customFormat="1" ht="13.5" customHeight="1" thickBot="1">
      <c r="A4" s="795" t="s">
        <v>372</v>
      </c>
      <c r="B4" s="794" t="s">
        <v>373</v>
      </c>
      <c r="C4" s="794" t="s">
        <v>374</v>
      </c>
      <c r="D4" s="793" t="s">
        <v>375</v>
      </c>
    </row>
    <row r="5" spans="1:4" ht="18" customHeight="1">
      <c r="A5" s="792" t="s">
        <v>4</v>
      </c>
      <c r="B5" s="791" t="s">
        <v>695</v>
      </c>
      <c r="C5" s="790"/>
      <c r="D5" s="789"/>
    </row>
    <row r="6" spans="1:4" ht="18" customHeight="1">
      <c r="A6" s="784" t="s">
        <v>5</v>
      </c>
      <c r="B6" s="787" t="s">
        <v>694</v>
      </c>
      <c r="C6" s="786"/>
      <c r="D6" s="781"/>
    </row>
    <row r="7" spans="1:4" ht="18" customHeight="1">
      <c r="A7" s="784" t="s">
        <v>6</v>
      </c>
      <c r="B7" s="787" t="s">
        <v>693</v>
      </c>
      <c r="C7" s="786"/>
      <c r="D7" s="781"/>
    </row>
    <row r="8" spans="1:4" ht="18" customHeight="1">
      <c r="A8" s="784" t="s">
        <v>7</v>
      </c>
      <c r="B8" s="787" t="s">
        <v>692</v>
      </c>
      <c r="C8" s="786"/>
      <c r="D8" s="781"/>
    </row>
    <row r="9" spans="1:4" ht="18" customHeight="1">
      <c r="A9" s="784" t="s">
        <v>8</v>
      </c>
      <c r="B9" s="787" t="s">
        <v>691</v>
      </c>
      <c r="C9" s="786"/>
      <c r="D9" s="781"/>
    </row>
    <row r="10" spans="1:4" ht="18" customHeight="1">
      <c r="A10" s="784" t="s">
        <v>9</v>
      </c>
      <c r="B10" s="787" t="s">
        <v>690</v>
      </c>
      <c r="C10" s="786"/>
      <c r="D10" s="781"/>
    </row>
    <row r="11" spans="1:4" ht="18" customHeight="1">
      <c r="A11" s="784" t="s">
        <v>10</v>
      </c>
      <c r="B11" s="788" t="s">
        <v>689</v>
      </c>
      <c r="C11" s="786"/>
      <c r="D11" s="781"/>
    </row>
    <row r="12" spans="1:4" ht="18" customHeight="1">
      <c r="A12" s="784" t="s">
        <v>12</v>
      </c>
      <c r="B12" s="788" t="s">
        <v>688</v>
      </c>
      <c r="C12" s="786"/>
      <c r="D12" s="781"/>
    </row>
    <row r="13" spans="1:4" ht="18" customHeight="1">
      <c r="A13" s="784" t="s">
        <v>13</v>
      </c>
      <c r="B13" s="788" t="s">
        <v>687</v>
      </c>
      <c r="C13" s="786"/>
      <c r="D13" s="781"/>
    </row>
    <row r="14" spans="1:4" ht="18" customHeight="1">
      <c r="A14" s="784" t="s">
        <v>14</v>
      </c>
      <c r="B14" s="788" t="s">
        <v>686</v>
      </c>
      <c r="C14" s="786"/>
      <c r="D14" s="781"/>
    </row>
    <row r="15" spans="1:4" ht="22.5" customHeight="1">
      <c r="A15" s="784" t="s">
        <v>15</v>
      </c>
      <c r="B15" s="788" t="s">
        <v>685</v>
      </c>
      <c r="C15" s="786"/>
      <c r="D15" s="781"/>
    </row>
    <row r="16" spans="1:4" ht="18" customHeight="1">
      <c r="A16" s="784" t="s">
        <v>16</v>
      </c>
      <c r="B16" s="787" t="s">
        <v>684</v>
      </c>
      <c r="C16" s="786"/>
      <c r="D16" s="781"/>
    </row>
    <row r="17" spans="1:4" ht="18" customHeight="1">
      <c r="A17" s="784" t="s">
        <v>17</v>
      </c>
      <c r="B17" s="787" t="s">
        <v>683</v>
      </c>
      <c r="C17" s="786"/>
      <c r="D17" s="781"/>
    </row>
    <row r="18" spans="1:4" ht="18" customHeight="1">
      <c r="A18" s="784" t="s">
        <v>18</v>
      </c>
      <c r="B18" s="787" t="s">
        <v>682</v>
      </c>
      <c r="C18" s="786"/>
      <c r="D18" s="781"/>
    </row>
    <row r="19" spans="1:4" ht="18" customHeight="1">
      <c r="A19" s="784" t="s">
        <v>19</v>
      </c>
      <c r="B19" s="787" t="s">
        <v>681</v>
      </c>
      <c r="C19" s="786"/>
      <c r="D19" s="781"/>
    </row>
    <row r="20" spans="1:4" ht="18" customHeight="1">
      <c r="A20" s="784" t="s">
        <v>20</v>
      </c>
      <c r="B20" s="787" t="s">
        <v>680</v>
      </c>
      <c r="C20" s="786"/>
      <c r="D20" s="781"/>
    </row>
    <row r="21" spans="1:4" ht="18" customHeight="1">
      <c r="A21" s="784" t="s">
        <v>21</v>
      </c>
      <c r="B21" s="785"/>
      <c r="C21" s="782"/>
      <c r="D21" s="781"/>
    </row>
    <row r="22" spans="1:4" ht="18" customHeight="1">
      <c r="A22" s="784" t="s">
        <v>22</v>
      </c>
      <c r="B22" s="783"/>
      <c r="C22" s="782"/>
      <c r="D22" s="781"/>
    </row>
    <row r="23" spans="1:4" ht="18" customHeight="1">
      <c r="A23" s="784" t="s">
        <v>23</v>
      </c>
      <c r="B23" s="783"/>
      <c r="C23" s="782"/>
      <c r="D23" s="781"/>
    </row>
    <row r="24" spans="1:4" ht="18" customHeight="1">
      <c r="A24" s="784" t="s">
        <v>24</v>
      </c>
      <c r="B24" s="783"/>
      <c r="C24" s="782"/>
      <c r="D24" s="781"/>
    </row>
    <row r="25" spans="1:4" ht="18" customHeight="1">
      <c r="A25" s="784" t="s">
        <v>25</v>
      </c>
      <c r="B25" s="783"/>
      <c r="C25" s="782"/>
      <c r="D25" s="781"/>
    </row>
    <row r="26" spans="1:4" ht="18" customHeight="1">
      <c r="A26" s="784" t="s">
        <v>26</v>
      </c>
      <c r="B26" s="783"/>
      <c r="C26" s="782"/>
      <c r="D26" s="781"/>
    </row>
    <row r="27" spans="1:4" ht="18" customHeight="1">
      <c r="A27" s="784" t="s">
        <v>27</v>
      </c>
      <c r="B27" s="783"/>
      <c r="C27" s="782"/>
      <c r="D27" s="781"/>
    </row>
    <row r="28" spans="1:4" ht="18" customHeight="1">
      <c r="A28" s="784" t="s">
        <v>28</v>
      </c>
      <c r="B28" s="783"/>
      <c r="C28" s="782"/>
      <c r="D28" s="781"/>
    </row>
    <row r="29" spans="1:4" ht="18" customHeight="1" thickBot="1">
      <c r="A29" s="780" t="s">
        <v>29</v>
      </c>
      <c r="B29" s="779"/>
      <c r="C29" s="778"/>
      <c r="D29" s="777"/>
    </row>
    <row r="30" spans="1:4" ht="18" customHeight="1" thickBot="1">
      <c r="A30" s="776" t="s">
        <v>30</v>
      </c>
      <c r="B30" s="775" t="s">
        <v>36</v>
      </c>
      <c r="C30" s="774">
        <f>+C5+C6+C7+C8+C9+C16+C17+C18+C19+C20+C21+C22+C23+C24+C25+C26+C27+C28+C29</f>
        <v>0</v>
      </c>
      <c r="D30" s="773">
        <f>+D5+D6+D7+D8+D9+D16+D17+D18+D19+D20+D21+D22+D23+D24+D25+D26+D27+D28+D29</f>
        <v>0</v>
      </c>
    </row>
    <row r="31" spans="1:4" ht="8.25" customHeight="1">
      <c r="A31" s="772"/>
      <c r="B31" s="902"/>
      <c r="C31" s="902"/>
      <c r="D31" s="902"/>
    </row>
  </sheetData>
  <sheetProtection sheet="1"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P83"/>
  <sheetViews>
    <sheetView view="pageBreakPreview" zoomScaleNormal="90" zoomScaleSheetLayoutView="100" workbookViewId="0" topLeftCell="D1">
      <selection activeCell="K15" sqref="K15"/>
    </sheetView>
  </sheetViews>
  <sheetFormatPr defaultColWidth="9.00390625" defaultRowHeight="12.75"/>
  <cols>
    <col min="1" max="1" width="5.875" style="500" customWidth="1"/>
    <col min="2" max="2" width="31.00390625" style="499" customWidth="1"/>
    <col min="3" max="3" width="11.125" style="499" customWidth="1"/>
    <col min="4" max="4" width="12.00390625" style="499" customWidth="1"/>
    <col min="5" max="5" width="12.375" style="499" customWidth="1"/>
    <col min="6" max="6" width="11.50390625" style="499" customWidth="1"/>
    <col min="7" max="7" width="11.375" style="499" customWidth="1"/>
    <col min="8" max="8" width="10.875" style="499" customWidth="1"/>
    <col min="9" max="9" width="11.375" style="499" customWidth="1"/>
    <col min="10" max="11" width="11.50390625" style="499" customWidth="1"/>
    <col min="12" max="12" width="12.00390625" style="499" customWidth="1"/>
    <col min="13" max="13" width="11.625" style="499" customWidth="1"/>
    <col min="14" max="14" width="11.125" style="499" customWidth="1"/>
    <col min="15" max="15" width="12.625" style="500" customWidth="1"/>
    <col min="16" max="16" width="17.00390625" style="499" customWidth="1"/>
    <col min="17" max="16384" width="9.375" style="499" customWidth="1"/>
  </cols>
  <sheetData>
    <row r="1" spans="1:15" ht="31.5" customHeight="1">
      <c r="A1" s="903" t="s">
        <v>627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</row>
    <row r="2" ht="16.5" thickBot="1">
      <c r="O2" s="812" t="str">
        <f>'[2]3. sz tájékoztató t.'!D2</f>
        <v>Forintban!</v>
      </c>
    </row>
    <row r="3" spans="1:15" s="500" customFormat="1" ht="25.5" customHeight="1" thickBot="1">
      <c r="A3" s="501" t="s">
        <v>603</v>
      </c>
      <c r="B3" s="502" t="s">
        <v>43</v>
      </c>
      <c r="C3" s="502" t="s">
        <v>605</v>
      </c>
      <c r="D3" s="502" t="s">
        <v>606</v>
      </c>
      <c r="E3" s="502" t="s">
        <v>607</v>
      </c>
      <c r="F3" s="502" t="s">
        <v>608</v>
      </c>
      <c r="G3" s="502" t="s">
        <v>609</v>
      </c>
      <c r="H3" s="502" t="s">
        <v>610</v>
      </c>
      <c r="I3" s="502" t="s">
        <v>611</v>
      </c>
      <c r="J3" s="502" t="s">
        <v>612</v>
      </c>
      <c r="K3" s="502" t="s">
        <v>613</v>
      </c>
      <c r="L3" s="502" t="s">
        <v>614</v>
      </c>
      <c r="M3" s="502" t="s">
        <v>615</v>
      </c>
      <c r="N3" s="502" t="s">
        <v>616</v>
      </c>
      <c r="O3" s="503" t="s">
        <v>36</v>
      </c>
    </row>
    <row r="4" spans="1:15" s="505" customFormat="1" ht="15" customHeight="1" thickBot="1">
      <c r="A4" s="504" t="s">
        <v>4</v>
      </c>
      <c r="B4" s="905" t="s">
        <v>38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7"/>
    </row>
    <row r="5" spans="1:15" s="505" customFormat="1" ht="19.5" customHeight="1">
      <c r="A5" s="506" t="s">
        <v>5</v>
      </c>
      <c r="B5" s="507" t="s">
        <v>267</v>
      </c>
      <c r="C5" s="508">
        <v>77433462</v>
      </c>
      <c r="D5" s="508">
        <v>77433462</v>
      </c>
      <c r="E5" s="508">
        <v>77433462</v>
      </c>
      <c r="F5" s="508">
        <v>77433462</v>
      </c>
      <c r="G5" s="508">
        <v>77433462</v>
      </c>
      <c r="H5" s="508">
        <v>77433462</v>
      </c>
      <c r="I5" s="508">
        <v>77433462</v>
      </c>
      <c r="J5" s="508">
        <v>77433462</v>
      </c>
      <c r="K5" s="508">
        <v>77433462</v>
      </c>
      <c r="L5" s="508">
        <v>140730724</v>
      </c>
      <c r="M5" s="508">
        <v>77433462</v>
      </c>
      <c r="N5" s="508">
        <v>81833915</v>
      </c>
      <c r="O5" s="509">
        <f aca="true" t="shared" si="0" ref="O5:O26">SUM(C5:N5)</f>
        <v>996899259</v>
      </c>
    </row>
    <row r="6" spans="1:15" s="514" customFormat="1" ht="19.5" customHeight="1">
      <c r="A6" s="510" t="s">
        <v>6</v>
      </c>
      <c r="B6" s="511" t="s">
        <v>617</v>
      </c>
      <c r="C6" s="512">
        <v>5162500</v>
      </c>
      <c r="D6" s="512">
        <v>5162500</v>
      </c>
      <c r="E6" s="512">
        <v>5162500</v>
      </c>
      <c r="F6" s="512">
        <v>5162500</v>
      </c>
      <c r="G6" s="512">
        <v>5162500</v>
      </c>
      <c r="H6" s="512">
        <v>5162500</v>
      </c>
      <c r="I6" s="512">
        <v>5162500</v>
      </c>
      <c r="J6" s="512">
        <v>5162500</v>
      </c>
      <c r="K6" s="512">
        <v>5162500</v>
      </c>
      <c r="L6" s="512">
        <v>5162500</v>
      </c>
      <c r="M6" s="512">
        <v>5162500</v>
      </c>
      <c r="N6" s="512">
        <v>5162500</v>
      </c>
      <c r="O6" s="513">
        <f t="shared" si="0"/>
        <v>61950000</v>
      </c>
    </row>
    <row r="7" spans="1:15" s="514" customFormat="1" ht="19.5" customHeight="1">
      <c r="A7" s="510" t="s">
        <v>7</v>
      </c>
      <c r="B7" s="515" t="s">
        <v>618</v>
      </c>
      <c r="C7" s="516"/>
      <c r="D7" s="516"/>
      <c r="E7" s="516"/>
      <c r="F7" s="516"/>
      <c r="G7" s="189">
        <v>305233490</v>
      </c>
      <c r="H7" s="516"/>
      <c r="I7" s="516"/>
      <c r="J7" s="516"/>
      <c r="K7" s="516"/>
      <c r="L7" s="516">
        <v>103788315</v>
      </c>
      <c r="M7" s="516"/>
      <c r="N7" s="516">
        <v>110834000</v>
      </c>
      <c r="O7" s="517">
        <f t="shared" si="0"/>
        <v>519855805</v>
      </c>
    </row>
    <row r="8" spans="1:15" s="514" customFormat="1" ht="19.5" customHeight="1">
      <c r="A8" s="510" t="s">
        <v>8</v>
      </c>
      <c r="B8" s="518" t="s">
        <v>97</v>
      </c>
      <c r="C8" s="512">
        <v>44666667</v>
      </c>
      <c r="D8" s="512">
        <v>44666667</v>
      </c>
      <c r="E8" s="512">
        <v>44666667</v>
      </c>
      <c r="F8" s="512">
        <v>44666667</v>
      </c>
      <c r="G8" s="512">
        <v>44666667</v>
      </c>
      <c r="H8" s="512">
        <v>44666667</v>
      </c>
      <c r="I8" s="512">
        <v>44666667</v>
      </c>
      <c r="J8" s="512">
        <v>44666667</v>
      </c>
      <c r="K8" s="512">
        <v>44666667</v>
      </c>
      <c r="L8" s="512">
        <v>201910667</v>
      </c>
      <c r="M8" s="512">
        <v>44666667</v>
      </c>
      <c r="N8" s="512">
        <v>44666663</v>
      </c>
      <c r="O8" s="513">
        <f t="shared" si="0"/>
        <v>693244000</v>
      </c>
    </row>
    <row r="9" spans="1:15" s="514" customFormat="1" ht="19.5" customHeight="1">
      <c r="A9" s="510" t="s">
        <v>9</v>
      </c>
      <c r="B9" s="518" t="s">
        <v>311</v>
      </c>
      <c r="C9" s="512">
        <v>17064267</v>
      </c>
      <c r="D9" s="512">
        <v>17064267</v>
      </c>
      <c r="E9" s="512">
        <v>17064267</v>
      </c>
      <c r="F9" s="512">
        <v>17064267</v>
      </c>
      <c r="G9" s="512">
        <v>17064267</v>
      </c>
      <c r="H9" s="512">
        <v>19654267</v>
      </c>
      <c r="I9" s="512">
        <v>17064267</v>
      </c>
      <c r="J9" s="512">
        <v>19705267</v>
      </c>
      <c r="K9" s="512">
        <v>17064267</v>
      </c>
      <c r="L9" s="512">
        <v>30485267</v>
      </c>
      <c r="M9" s="512">
        <v>17064267</v>
      </c>
      <c r="N9" s="512">
        <v>18697263</v>
      </c>
      <c r="O9" s="513">
        <f t="shared" si="0"/>
        <v>225056200</v>
      </c>
    </row>
    <row r="10" spans="1:15" s="514" customFormat="1" ht="19.5" customHeight="1" thickBot="1">
      <c r="A10" s="510" t="s">
        <v>10</v>
      </c>
      <c r="B10" s="518" t="s">
        <v>0</v>
      </c>
      <c r="C10" s="194">
        <v>25879768</v>
      </c>
      <c r="D10" s="512"/>
      <c r="E10" s="512">
        <v>5000000</v>
      </c>
      <c r="F10" s="512"/>
      <c r="G10" s="512"/>
      <c r="H10" s="512"/>
      <c r="I10" s="512"/>
      <c r="J10" s="512"/>
      <c r="K10" s="512">
        <v>5000000</v>
      </c>
      <c r="L10" s="512">
        <v>2310000</v>
      </c>
      <c r="M10" s="512"/>
      <c r="N10" s="512"/>
      <c r="O10" s="513">
        <f t="shared" si="0"/>
        <v>38189768</v>
      </c>
    </row>
    <row r="11" spans="1:15" s="514" customFormat="1" ht="19.5" customHeight="1">
      <c r="A11" s="510" t="s">
        <v>11</v>
      </c>
      <c r="B11" s="518" t="s">
        <v>269</v>
      </c>
      <c r="C11" s="512"/>
      <c r="D11" s="512"/>
      <c r="E11" s="512">
        <v>10000</v>
      </c>
      <c r="F11" s="512"/>
      <c r="G11" s="512"/>
      <c r="H11" s="512">
        <v>10000</v>
      </c>
      <c r="I11" s="512"/>
      <c r="J11" s="512"/>
      <c r="K11" s="512">
        <v>10000</v>
      </c>
      <c r="L11" s="512"/>
      <c r="M11" s="512"/>
      <c r="N11" s="512"/>
      <c r="O11" s="513">
        <f t="shared" si="0"/>
        <v>30000</v>
      </c>
    </row>
    <row r="12" spans="1:15" s="514" customFormat="1" ht="19.5" customHeight="1">
      <c r="A12" s="510" t="s">
        <v>12</v>
      </c>
      <c r="B12" s="511" t="s">
        <v>301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3">
        <f t="shared" si="0"/>
        <v>0</v>
      </c>
    </row>
    <row r="13" spans="1:15" s="514" customFormat="1" ht="19.5" customHeight="1" thickBot="1">
      <c r="A13" s="510" t="s">
        <v>13</v>
      </c>
      <c r="B13" s="518" t="s">
        <v>619</v>
      </c>
      <c r="C13" s="512"/>
      <c r="D13" s="512">
        <v>100000000</v>
      </c>
      <c r="E13" s="512">
        <v>32632660</v>
      </c>
      <c r="F13" s="512"/>
      <c r="G13" s="512">
        <v>100000000</v>
      </c>
      <c r="H13" s="512"/>
      <c r="I13" s="512">
        <v>100000000</v>
      </c>
      <c r="J13" s="512"/>
      <c r="K13" s="512">
        <v>100000000</v>
      </c>
      <c r="L13" s="512"/>
      <c r="M13" s="512">
        <v>100000000</v>
      </c>
      <c r="N13" s="512"/>
      <c r="O13" s="513">
        <f t="shared" si="0"/>
        <v>532632660</v>
      </c>
    </row>
    <row r="14" spans="1:15" s="505" customFormat="1" ht="15.75" customHeight="1" thickBot="1">
      <c r="A14" s="504" t="s">
        <v>14</v>
      </c>
      <c r="B14" s="519" t="s">
        <v>620</v>
      </c>
      <c r="C14" s="520">
        <f aca="true" t="shared" si="1" ref="C14:N14">SUM(C5:C13)</f>
        <v>170206664</v>
      </c>
      <c r="D14" s="520">
        <f t="shared" si="1"/>
        <v>244326896</v>
      </c>
      <c r="E14" s="520">
        <f t="shared" si="1"/>
        <v>181969556</v>
      </c>
      <c r="F14" s="520">
        <f t="shared" si="1"/>
        <v>144326896</v>
      </c>
      <c r="G14" s="520">
        <f t="shared" si="1"/>
        <v>549560386</v>
      </c>
      <c r="H14" s="520">
        <f t="shared" si="1"/>
        <v>146926896</v>
      </c>
      <c r="I14" s="520">
        <f t="shared" si="1"/>
        <v>244326896</v>
      </c>
      <c r="J14" s="520">
        <f t="shared" si="1"/>
        <v>146967896</v>
      </c>
      <c r="K14" s="520">
        <f t="shared" si="1"/>
        <v>249336896</v>
      </c>
      <c r="L14" s="520">
        <f t="shared" si="1"/>
        <v>484387473</v>
      </c>
      <c r="M14" s="520">
        <f t="shared" si="1"/>
        <v>244326896</v>
      </c>
      <c r="N14" s="520">
        <f t="shared" si="1"/>
        <v>261194341</v>
      </c>
      <c r="O14" s="521">
        <f>SUM(C14:N14)</f>
        <v>3067857692</v>
      </c>
    </row>
    <row r="15" spans="1:15" s="505" customFormat="1" ht="15.75" customHeight="1" thickBot="1">
      <c r="A15" s="504"/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4"/>
    </row>
    <row r="16" spans="1:15" s="505" customFormat="1" ht="15" customHeight="1" thickBot="1">
      <c r="A16" s="504" t="s">
        <v>15</v>
      </c>
      <c r="B16" s="908" t="s">
        <v>39</v>
      </c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10"/>
    </row>
    <row r="17" spans="1:15" s="514" customFormat="1" ht="19.5" customHeight="1">
      <c r="A17" s="525" t="s">
        <v>16</v>
      </c>
      <c r="B17" s="526" t="s">
        <v>44</v>
      </c>
      <c r="C17" s="516">
        <v>57428646</v>
      </c>
      <c r="D17" s="516">
        <v>57428646</v>
      </c>
      <c r="E17" s="516">
        <v>57428646</v>
      </c>
      <c r="F17" s="516">
        <v>57428646</v>
      </c>
      <c r="G17" s="516">
        <v>57428646</v>
      </c>
      <c r="H17" s="516">
        <v>57428646</v>
      </c>
      <c r="I17" s="516">
        <v>57428646</v>
      </c>
      <c r="J17" s="516">
        <v>57428646</v>
      </c>
      <c r="K17" s="516">
        <v>57428646</v>
      </c>
      <c r="L17" s="516">
        <v>54448008</v>
      </c>
      <c r="M17" s="516">
        <v>57428646</v>
      </c>
      <c r="N17" s="516">
        <v>57438645</v>
      </c>
      <c r="O17" s="517">
        <f t="shared" si="0"/>
        <v>686173113</v>
      </c>
    </row>
    <row r="18" spans="1:15" s="514" customFormat="1" ht="19.5" customHeight="1">
      <c r="A18" s="510" t="s">
        <v>17</v>
      </c>
      <c r="B18" s="511" t="s">
        <v>621</v>
      </c>
      <c r="C18" s="512">
        <v>8058622</v>
      </c>
      <c r="D18" s="512">
        <v>8058622</v>
      </c>
      <c r="E18" s="512">
        <v>8058622</v>
      </c>
      <c r="F18" s="512">
        <v>8058622</v>
      </c>
      <c r="G18" s="512">
        <v>8058622</v>
      </c>
      <c r="H18" s="512">
        <v>8058622</v>
      </c>
      <c r="I18" s="512">
        <v>8058622</v>
      </c>
      <c r="J18" s="512">
        <v>8058622</v>
      </c>
      <c r="K18" s="512">
        <v>8058622</v>
      </c>
      <c r="L18" s="512">
        <v>8058622</v>
      </c>
      <c r="M18" s="512">
        <v>8058629</v>
      </c>
      <c r="N18" s="512">
        <v>10412714</v>
      </c>
      <c r="O18" s="513">
        <f t="shared" si="0"/>
        <v>99057563</v>
      </c>
    </row>
    <row r="19" spans="1:16" s="514" customFormat="1" ht="19.5" customHeight="1">
      <c r="A19" s="510" t="s">
        <v>18</v>
      </c>
      <c r="B19" s="518" t="s">
        <v>81</v>
      </c>
      <c r="C19" s="512">
        <v>70638558</v>
      </c>
      <c r="D19" s="512">
        <v>70638558</v>
      </c>
      <c r="E19" s="512">
        <v>70638558</v>
      </c>
      <c r="F19" s="512">
        <v>70638558</v>
      </c>
      <c r="G19" s="512">
        <v>70638558</v>
      </c>
      <c r="H19" s="512">
        <v>70638565</v>
      </c>
      <c r="I19" s="512">
        <v>90638558</v>
      </c>
      <c r="J19" s="512">
        <v>90638558</v>
      </c>
      <c r="K19" s="512">
        <v>71297622</v>
      </c>
      <c r="L19" s="512">
        <v>73880143</v>
      </c>
      <c r="M19" s="512">
        <v>70638558</v>
      </c>
      <c r="N19" s="512">
        <v>70638558</v>
      </c>
      <c r="O19" s="513">
        <f t="shared" si="0"/>
        <v>891563352</v>
      </c>
      <c r="P19" s="813"/>
    </row>
    <row r="20" spans="1:15" s="514" customFormat="1" ht="19.5" customHeight="1">
      <c r="A20" s="510" t="s">
        <v>19</v>
      </c>
      <c r="B20" s="518" t="s">
        <v>107</v>
      </c>
      <c r="C20" s="512">
        <v>750000</v>
      </c>
      <c r="D20" s="512">
        <v>750000</v>
      </c>
      <c r="E20" s="512">
        <v>750000</v>
      </c>
      <c r="F20" s="512">
        <v>750000</v>
      </c>
      <c r="G20" s="512">
        <v>750000</v>
      </c>
      <c r="H20" s="512">
        <v>750000</v>
      </c>
      <c r="I20" s="512">
        <v>750000</v>
      </c>
      <c r="J20" s="512">
        <v>750000</v>
      </c>
      <c r="K20" s="512">
        <v>750000</v>
      </c>
      <c r="L20" s="512">
        <v>1750000</v>
      </c>
      <c r="M20" s="512">
        <v>750000</v>
      </c>
      <c r="N20" s="512">
        <v>750000</v>
      </c>
      <c r="O20" s="513">
        <f t="shared" si="0"/>
        <v>10000000</v>
      </c>
    </row>
    <row r="21" spans="1:15" s="514" customFormat="1" ht="19.5" customHeight="1">
      <c r="A21" s="510" t="s">
        <v>20</v>
      </c>
      <c r="B21" s="518" t="s">
        <v>622</v>
      </c>
      <c r="C21" s="512">
        <v>22042315</v>
      </c>
      <c r="D21" s="512">
        <v>22042315</v>
      </c>
      <c r="E21" s="512">
        <v>22042310</v>
      </c>
      <c r="F21" s="512">
        <v>22042315</v>
      </c>
      <c r="G21" s="512">
        <v>22042315</v>
      </c>
      <c r="H21" s="512">
        <v>22042315</v>
      </c>
      <c r="I21" s="512">
        <v>22042315</v>
      </c>
      <c r="J21" s="512">
        <v>22042315</v>
      </c>
      <c r="K21" s="512">
        <v>22042315</v>
      </c>
      <c r="L21" s="512">
        <v>33840701</v>
      </c>
      <c r="M21" s="512">
        <v>22042315</v>
      </c>
      <c r="N21" s="512">
        <v>24172315</v>
      </c>
      <c r="O21" s="513">
        <f>SUM(C21:N21)</f>
        <v>278436161</v>
      </c>
    </row>
    <row r="22" spans="1:15" s="514" customFormat="1" ht="19.5" customHeight="1">
      <c r="A22" s="510" t="s">
        <v>21</v>
      </c>
      <c r="B22" s="518" t="s">
        <v>125</v>
      </c>
      <c r="C22" s="512">
        <v>19081568</v>
      </c>
      <c r="D22" s="512">
        <v>19081568</v>
      </c>
      <c r="E22" s="512">
        <v>19081568</v>
      </c>
      <c r="F22" s="512">
        <v>19081568</v>
      </c>
      <c r="G22" s="512">
        <v>19081568</v>
      </c>
      <c r="H22" s="512">
        <v>19081568</v>
      </c>
      <c r="I22" s="512">
        <v>19081568</v>
      </c>
      <c r="J22" s="512">
        <v>19081568</v>
      </c>
      <c r="K22" s="512">
        <v>19081568</v>
      </c>
      <c r="L22" s="512">
        <v>118513363</v>
      </c>
      <c r="M22" s="512">
        <v>19081568</v>
      </c>
      <c r="N22" s="512">
        <v>161809022</v>
      </c>
      <c r="O22" s="513">
        <f t="shared" si="0"/>
        <v>471138065</v>
      </c>
    </row>
    <row r="23" spans="1:15" s="514" customFormat="1" ht="19.5" customHeight="1">
      <c r="A23" s="510" t="s">
        <v>22</v>
      </c>
      <c r="B23" s="511" t="s">
        <v>110</v>
      </c>
      <c r="C23" s="512">
        <v>32454328</v>
      </c>
      <c r="D23" s="512">
        <v>32454328</v>
      </c>
      <c r="E23" s="512">
        <v>32454328</v>
      </c>
      <c r="F23" s="512">
        <v>32454328</v>
      </c>
      <c r="G23" s="512">
        <v>32454328</v>
      </c>
      <c r="H23" s="512">
        <v>32454328</v>
      </c>
      <c r="I23" s="512">
        <v>32454328</v>
      </c>
      <c r="J23" s="512">
        <v>32454328</v>
      </c>
      <c r="K23" s="512">
        <v>32454328</v>
      </c>
      <c r="L23" s="512">
        <v>61103082</v>
      </c>
      <c r="M23" s="512">
        <v>17454328</v>
      </c>
      <c r="N23" s="512">
        <v>17250230</v>
      </c>
      <c r="O23" s="513">
        <f>SUM(C23:N23)</f>
        <v>387896592</v>
      </c>
    </row>
    <row r="24" spans="1:15" s="514" customFormat="1" ht="19.5" customHeight="1">
      <c r="A24" s="510" t="s">
        <v>23</v>
      </c>
      <c r="B24" s="518" t="s">
        <v>127</v>
      </c>
      <c r="C24" s="512"/>
      <c r="D24" s="512"/>
      <c r="E24" s="512">
        <v>2500000</v>
      </c>
      <c r="G24" s="512"/>
      <c r="H24" s="512">
        <v>2500000</v>
      </c>
      <c r="I24" s="512"/>
      <c r="J24" s="512"/>
      <c r="K24" s="512">
        <v>2500000</v>
      </c>
      <c r="L24" s="512"/>
      <c r="M24" s="512"/>
      <c r="N24" s="512"/>
      <c r="O24" s="513">
        <f>SUM(C24:N24)</f>
        <v>7500000</v>
      </c>
    </row>
    <row r="25" spans="1:15" s="514" customFormat="1" ht="19.5" customHeight="1">
      <c r="A25" s="510" t="s">
        <v>24</v>
      </c>
      <c r="B25" s="518" t="s">
        <v>1</v>
      </c>
      <c r="C25" s="512">
        <v>27322142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3">
        <f t="shared" si="0"/>
        <v>27322142</v>
      </c>
    </row>
    <row r="26" spans="1:15" s="514" customFormat="1" ht="19.5" customHeight="1" thickBot="1">
      <c r="A26" s="506" t="s">
        <v>25</v>
      </c>
      <c r="B26" s="527" t="s">
        <v>35</v>
      </c>
      <c r="C26" s="508"/>
      <c r="D26" s="508">
        <v>2000000</v>
      </c>
      <c r="E26" s="508"/>
      <c r="F26" s="508">
        <v>2000000</v>
      </c>
      <c r="G26" s="508"/>
      <c r="H26" s="508">
        <v>2000000</v>
      </c>
      <c r="I26" s="508"/>
      <c r="J26" s="508">
        <v>2000000</v>
      </c>
      <c r="K26" s="508"/>
      <c r="L26" s="508">
        <v>2000000</v>
      </c>
      <c r="M26" s="508">
        <v>205919508</v>
      </c>
      <c r="N26" s="508">
        <v>-7148804</v>
      </c>
      <c r="O26" s="513">
        <f t="shared" si="0"/>
        <v>208770704</v>
      </c>
    </row>
    <row r="27" spans="1:16" s="505" customFormat="1" ht="19.5" customHeight="1" thickBot="1">
      <c r="A27" s="528" t="s">
        <v>26</v>
      </c>
      <c r="B27" s="519" t="s">
        <v>623</v>
      </c>
      <c r="C27" s="520">
        <f aca="true" t="shared" si="2" ref="C27:H27">SUM(C17:C26)</f>
        <v>237776179</v>
      </c>
      <c r="D27" s="520">
        <f t="shared" si="2"/>
        <v>212454037</v>
      </c>
      <c r="E27" s="520">
        <f t="shared" si="2"/>
        <v>212954032</v>
      </c>
      <c r="F27" s="520">
        <f t="shared" si="2"/>
        <v>212454037</v>
      </c>
      <c r="G27" s="520">
        <f t="shared" si="2"/>
        <v>210454037</v>
      </c>
      <c r="H27" s="520">
        <f t="shared" si="2"/>
        <v>214954044</v>
      </c>
      <c r="I27" s="520">
        <f>SUM(I17:I25)</f>
        <v>230454037</v>
      </c>
      <c r="J27" s="520">
        <f>SUM(J17:J26)</f>
        <v>232454037</v>
      </c>
      <c r="K27" s="520">
        <f>SUM(K17:K26)</f>
        <v>213613101</v>
      </c>
      <c r="L27" s="520">
        <f>SUM(L17:L26)</f>
        <v>353593919</v>
      </c>
      <c r="M27" s="520">
        <f>SUM(M17:M26)</f>
        <v>401373552</v>
      </c>
      <c r="N27" s="520">
        <f>SUM(N17:N26)</f>
        <v>335322680</v>
      </c>
      <c r="O27" s="521">
        <f>SUM(C27:N27)</f>
        <v>3067857692</v>
      </c>
      <c r="P27" s="529"/>
    </row>
    <row r="28" spans="1:15" ht="16.5" thickBot="1">
      <c r="A28" s="528" t="s">
        <v>27</v>
      </c>
      <c r="B28" s="530" t="s">
        <v>624</v>
      </c>
      <c r="C28" s="531">
        <f aca="true" t="shared" si="3" ref="C28:M28">C14-C27</f>
        <v>-67569515</v>
      </c>
      <c r="D28" s="531">
        <f t="shared" si="3"/>
        <v>31872859</v>
      </c>
      <c r="E28" s="531">
        <f t="shared" si="3"/>
        <v>-30984476</v>
      </c>
      <c r="F28" s="531">
        <f t="shared" si="3"/>
        <v>-68127141</v>
      </c>
      <c r="G28" s="531">
        <f t="shared" si="3"/>
        <v>339106349</v>
      </c>
      <c r="H28" s="531">
        <f t="shared" si="3"/>
        <v>-68027148</v>
      </c>
      <c r="I28" s="531">
        <f t="shared" si="3"/>
        <v>13872859</v>
      </c>
      <c r="J28" s="531">
        <f t="shared" si="3"/>
        <v>-85486141</v>
      </c>
      <c r="K28" s="531">
        <f>K14-K27</f>
        <v>35723795</v>
      </c>
      <c r="L28" s="531">
        <f>L14-L27</f>
        <v>130793554</v>
      </c>
      <c r="M28" s="531">
        <f t="shared" si="3"/>
        <v>-157046656</v>
      </c>
      <c r="N28" s="531">
        <f>N14-N27</f>
        <v>-74128339</v>
      </c>
      <c r="O28" s="532">
        <f>O14-O27</f>
        <v>0</v>
      </c>
    </row>
    <row r="29" ht="15.75">
      <c r="A29" s="533"/>
    </row>
    <row r="30" spans="2:15" ht="15.75">
      <c r="B30" s="534"/>
      <c r="C30" s="535"/>
      <c r="D30" s="535"/>
      <c r="O30" s="499"/>
    </row>
    <row r="31" ht="15.75">
      <c r="O31" s="499"/>
    </row>
    <row r="32" ht="15.75">
      <c r="O32" s="499"/>
    </row>
    <row r="33" ht="15.75">
      <c r="O33" s="499"/>
    </row>
    <row r="34" ht="15.75">
      <c r="O34" s="499"/>
    </row>
    <row r="35" ht="15.75">
      <c r="O35" s="499"/>
    </row>
    <row r="36" ht="15.75">
      <c r="O36" s="499"/>
    </row>
    <row r="37" ht="15.75">
      <c r="O37" s="499"/>
    </row>
    <row r="38" ht="15.75">
      <c r="O38" s="499"/>
    </row>
    <row r="39" ht="15.75">
      <c r="O39" s="499"/>
    </row>
    <row r="40" ht="15.75">
      <c r="O40" s="499"/>
    </row>
    <row r="41" ht="15.75">
      <c r="O41" s="499"/>
    </row>
    <row r="42" ht="15.75">
      <c r="O42" s="499"/>
    </row>
    <row r="43" ht="15.75">
      <c r="O43" s="499"/>
    </row>
    <row r="44" ht="15.75">
      <c r="O44" s="499"/>
    </row>
    <row r="45" ht="15.75">
      <c r="O45" s="499"/>
    </row>
    <row r="46" ht="15.75">
      <c r="O46" s="499"/>
    </row>
    <row r="47" ht="15.75">
      <c r="O47" s="499"/>
    </row>
    <row r="48" ht="15.75">
      <c r="O48" s="499"/>
    </row>
    <row r="49" ht="15.75">
      <c r="O49" s="499"/>
    </row>
    <row r="50" ht="15.75">
      <c r="O50" s="499"/>
    </row>
    <row r="51" ht="15.75">
      <c r="O51" s="499"/>
    </row>
    <row r="52" ht="15.75">
      <c r="O52" s="499"/>
    </row>
    <row r="53" ht="15.75">
      <c r="O53" s="499"/>
    </row>
    <row r="54" ht="15.75">
      <c r="O54" s="499"/>
    </row>
    <row r="55" ht="15.75">
      <c r="O55" s="499"/>
    </row>
    <row r="56" ht="15.75">
      <c r="O56" s="499"/>
    </row>
    <row r="57" ht="15.75">
      <c r="O57" s="499"/>
    </row>
    <row r="58" ht="15.75">
      <c r="O58" s="499"/>
    </row>
    <row r="59" ht="15.75">
      <c r="O59" s="499"/>
    </row>
    <row r="60" ht="15.75">
      <c r="O60" s="499"/>
    </row>
    <row r="61" ht="15.75">
      <c r="O61" s="499"/>
    </row>
    <row r="62" ht="15.75">
      <c r="O62" s="499"/>
    </row>
    <row r="63" ht="15.75">
      <c r="O63" s="499"/>
    </row>
    <row r="64" ht="15.75">
      <c r="O64" s="499"/>
    </row>
    <row r="65" ht="15.75">
      <c r="O65" s="499"/>
    </row>
    <row r="66" ht="15.75">
      <c r="O66" s="499"/>
    </row>
    <row r="67" ht="15.75">
      <c r="O67" s="499"/>
    </row>
    <row r="68" ht="15.75">
      <c r="O68" s="499"/>
    </row>
    <row r="69" ht="15.75">
      <c r="O69" s="499"/>
    </row>
    <row r="70" ht="15.75">
      <c r="O70" s="499"/>
    </row>
    <row r="71" ht="15.75">
      <c r="O71" s="499"/>
    </row>
    <row r="72" ht="15.75">
      <c r="O72" s="499"/>
    </row>
    <row r="73" ht="15.75">
      <c r="O73" s="499"/>
    </row>
    <row r="74" ht="15.75">
      <c r="O74" s="499"/>
    </row>
    <row r="75" ht="15.75">
      <c r="O75" s="499"/>
    </row>
    <row r="76" ht="15.75">
      <c r="O76" s="499"/>
    </row>
    <row r="77" ht="15.75">
      <c r="O77" s="499"/>
    </row>
    <row r="78" ht="15.75">
      <c r="O78" s="499"/>
    </row>
    <row r="79" ht="15.75">
      <c r="O79" s="499"/>
    </row>
    <row r="80" ht="15.75">
      <c r="O80" s="499"/>
    </row>
    <row r="81" ht="15.75">
      <c r="O81" s="499"/>
    </row>
    <row r="82" ht="15.75">
      <c r="O82" s="499"/>
    </row>
    <row r="83" ht="15.75">
      <c r="O83" s="499"/>
    </row>
  </sheetData>
  <sheetProtection/>
  <mergeCells count="3">
    <mergeCell ref="A1:O1"/>
    <mergeCell ref="B4:O4"/>
    <mergeCell ref="B16:O16"/>
  </mergeCells>
  <printOptions horizontalCentered="1"/>
  <pageMargins left="0.25" right="0.25" top="0.75" bottom="0.75" header="0.3" footer="0.3"/>
  <pageSetup horizontalDpi="600" verticalDpi="600" orientation="landscape" paperSize="9" scale="85" r:id="rId1"/>
  <headerFooter alignWithMargins="0">
    <oddHeader>&amp;R&amp;"Times New Roman CE,Félkövér dőlt"&amp;11 4. sz.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7"/>
  <sheetViews>
    <sheetView view="pageBreakPreview" zoomScaleSheetLayoutView="100" workbookViewId="0" topLeftCell="B28">
      <selection activeCell="E48" sqref="E48"/>
    </sheetView>
  </sheetViews>
  <sheetFormatPr defaultColWidth="9.00390625" defaultRowHeight="12.75"/>
  <cols>
    <col min="1" max="1" width="6.625" style="0" customWidth="1"/>
    <col min="2" max="2" width="45.875" style="0" customWidth="1"/>
    <col min="3" max="3" width="14.50390625" style="0" customWidth="1"/>
    <col min="4" max="8" width="12.625" style="0" customWidth="1"/>
    <col min="9" max="9" width="14.50390625" style="0" customWidth="1"/>
  </cols>
  <sheetData>
    <row r="1" spans="1:9" ht="45" customHeight="1">
      <c r="A1" s="913" t="s">
        <v>594</v>
      </c>
      <c r="B1" s="913"/>
      <c r="C1" s="913"/>
      <c r="D1" s="913"/>
      <c r="E1" s="913"/>
      <c r="F1" s="913"/>
      <c r="G1" s="913"/>
      <c r="H1" s="913"/>
      <c r="I1" s="913"/>
    </row>
    <row r="2" spans="1:9" ht="17.2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thickBot="1">
      <c r="A3" s="25"/>
      <c r="B3" s="25"/>
      <c r="I3" s="769" t="s">
        <v>506</v>
      </c>
    </row>
    <row r="4" spans="1:9" ht="42.75" customHeight="1" thickBot="1">
      <c r="A4" s="65" t="s">
        <v>48</v>
      </c>
      <c r="B4" s="153" t="s">
        <v>79</v>
      </c>
      <c r="C4" s="394" t="s">
        <v>597</v>
      </c>
      <c r="D4" s="394" t="s">
        <v>699</v>
      </c>
      <c r="E4" s="394" t="s">
        <v>701</v>
      </c>
      <c r="F4" s="394" t="s">
        <v>708</v>
      </c>
      <c r="G4" s="394" t="s">
        <v>709</v>
      </c>
      <c r="H4" s="394" t="s">
        <v>712</v>
      </c>
      <c r="I4" s="394" t="s">
        <v>700</v>
      </c>
    </row>
    <row r="5" spans="1:9" ht="15.75" customHeight="1">
      <c r="A5" s="446" t="s">
        <v>4</v>
      </c>
      <c r="B5" s="537" t="s">
        <v>488</v>
      </c>
      <c r="C5" s="543">
        <v>4800000</v>
      </c>
      <c r="D5" s="543"/>
      <c r="E5" s="543"/>
      <c r="F5" s="543"/>
      <c r="G5" s="543"/>
      <c r="H5" s="543"/>
      <c r="I5" s="543">
        <v>4800000</v>
      </c>
    </row>
    <row r="6" spans="1:9" ht="15.75" customHeight="1">
      <c r="A6" s="445" t="s">
        <v>5</v>
      </c>
      <c r="B6" s="536" t="s">
        <v>489</v>
      </c>
      <c r="C6" s="187">
        <v>9500000</v>
      </c>
      <c r="D6" s="187"/>
      <c r="E6" s="187"/>
      <c r="F6" s="187"/>
      <c r="G6" s="187"/>
      <c r="H6" s="187"/>
      <c r="I6" s="187">
        <v>9500000</v>
      </c>
    </row>
    <row r="7" spans="1:9" ht="15.75" customHeight="1">
      <c r="A7" s="445" t="s">
        <v>6</v>
      </c>
      <c r="B7" s="538" t="s">
        <v>490</v>
      </c>
      <c r="C7" s="546">
        <v>74352383</v>
      </c>
      <c r="D7" s="546"/>
      <c r="E7" s="546"/>
      <c r="F7" s="546"/>
      <c r="G7" s="546"/>
      <c r="H7" s="546"/>
      <c r="I7" s="546">
        <v>74352383</v>
      </c>
    </row>
    <row r="8" spans="1:9" ht="15.75" customHeight="1">
      <c r="A8" s="445" t="s">
        <v>8</v>
      </c>
      <c r="B8" s="538" t="s">
        <v>579</v>
      </c>
      <c r="C8" s="187">
        <v>14329035</v>
      </c>
      <c r="D8" s="187"/>
      <c r="E8" s="187"/>
      <c r="F8" s="187"/>
      <c r="G8" s="187"/>
      <c r="H8" s="187"/>
      <c r="I8" s="187">
        <v>14329035</v>
      </c>
    </row>
    <row r="9" spans="1:9" ht="15.75" customHeight="1">
      <c r="A9" s="445" t="s">
        <v>9</v>
      </c>
      <c r="B9" s="539" t="s">
        <v>491</v>
      </c>
      <c r="C9" s="187">
        <v>1401543</v>
      </c>
      <c r="D9" s="187"/>
      <c r="E9" s="187"/>
      <c r="F9" s="187"/>
      <c r="G9" s="187"/>
      <c r="H9" s="187"/>
      <c r="I9" s="187">
        <v>1401543</v>
      </c>
    </row>
    <row r="10" spans="1:9" ht="15.75" customHeight="1">
      <c r="A10" s="445" t="s">
        <v>10</v>
      </c>
      <c r="B10" s="539" t="s">
        <v>492</v>
      </c>
      <c r="C10" s="544">
        <v>100000</v>
      </c>
      <c r="D10" s="544"/>
      <c r="E10" s="544"/>
      <c r="F10" s="544"/>
      <c r="G10" s="544"/>
      <c r="H10" s="544"/>
      <c r="I10" s="544">
        <v>100000</v>
      </c>
    </row>
    <row r="11" spans="1:9" ht="15.75" customHeight="1">
      <c r="A11" s="445" t="s">
        <v>11</v>
      </c>
      <c r="B11" s="539" t="s">
        <v>493</v>
      </c>
      <c r="C11" s="545">
        <v>400000</v>
      </c>
      <c r="D11" s="545"/>
      <c r="E11" s="545"/>
      <c r="F11" s="545"/>
      <c r="G11" s="545"/>
      <c r="H11" s="545"/>
      <c r="I11" s="545">
        <v>400000</v>
      </c>
    </row>
    <row r="12" spans="1:9" ht="15.75" customHeight="1">
      <c r="A12" s="445" t="s">
        <v>12</v>
      </c>
      <c r="B12" s="539" t="s">
        <v>494</v>
      </c>
      <c r="C12" s="545">
        <v>200000</v>
      </c>
      <c r="D12" s="545"/>
      <c r="E12" s="545"/>
      <c r="F12" s="545"/>
      <c r="G12" s="545"/>
      <c r="H12" s="545"/>
      <c r="I12" s="545">
        <v>200000</v>
      </c>
    </row>
    <row r="13" spans="1:9" ht="15.75" customHeight="1">
      <c r="A13" s="445" t="s">
        <v>13</v>
      </c>
      <c r="B13" s="539" t="s">
        <v>495</v>
      </c>
      <c r="C13" s="550">
        <v>1000000</v>
      </c>
      <c r="D13" s="550"/>
      <c r="E13" s="550"/>
      <c r="F13" s="550"/>
      <c r="G13" s="550"/>
      <c r="H13" s="550"/>
      <c r="I13" s="550">
        <v>1000000</v>
      </c>
    </row>
    <row r="14" spans="1:9" ht="15.75" customHeight="1">
      <c r="A14" s="445" t="s">
        <v>14</v>
      </c>
      <c r="B14" s="539" t="s">
        <v>496</v>
      </c>
      <c r="C14" s="546">
        <v>500000</v>
      </c>
      <c r="D14" s="546"/>
      <c r="E14" s="546"/>
      <c r="F14" s="546"/>
      <c r="G14" s="546"/>
      <c r="H14" s="546"/>
      <c r="I14" s="546">
        <v>500000</v>
      </c>
    </row>
    <row r="15" spans="1:9" ht="15.75" customHeight="1">
      <c r="A15" s="445" t="s">
        <v>15</v>
      </c>
      <c r="B15" s="539" t="s">
        <v>497</v>
      </c>
      <c r="C15" s="546">
        <v>500000</v>
      </c>
      <c r="D15" s="546"/>
      <c r="E15" s="546"/>
      <c r="F15" s="546"/>
      <c r="G15" s="546"/>
      <c r="H15" s="546"/>
      <c r="I15" s="546">
        <v>500000</v>
      </c>
    </row>
    <row r="16" spans="1:9" ht="15.75" customHeight="1">
      <c r="A16" s="445" t="s">
        <v>16</v>
      </c>
      <c r="B16" s="539" t="s">
        <v>498</v>
      </c>
      <c r="C16" s="546">
        <v>500000</v>
      </c>
      <c r="D16" s="546"/>
      <c r="E16" s="546">
        <v>13000000</v>
      </c>
      <c r="F16" s="546"/>
      <c r="G16" s="546"/>
      <c r="H16" s="546"/>
      <c r="I16" s="546">
        <f>SUM(C16:E16)</f>
        <v>13500000</v>
      </c>
    </row>
    <row r="17" spans="1:9" ht="15.75" customHeight="1">
      <c r="A17" s="445" t="s">
        <v>17</v>
      </c>
      <c r="B17" s="539" t="s">
        <v>499</v>
      </c>
      <c r="C17" s="546">
        <v>500000</v>
      </c>
      <c r="D17" s="546"/>
      <c r="E17" s="546"/>
      <c r="F17" s="546"/>
      <c r="G17" s="546"/>
      <c r="H17" s="546"/>
      <c r="I17" s="546">
        <v>500000</v>
      </c>
    </row>
    <row r="18" spans="1:9" ht="15.75" customHeight="1">
      <c r="A18" s="445" t="s">
        <v>18</v>
      </c>
      <c r="B18" s="536" t="s">
        <v>571</v>
      </c>
      <c r="C18" s="546">
        <v>300000</v>
      </c>
      <c r="D18" s="546"/>
      <c r="E18" s="546"/>
      <c r="F18" s="546"/>
      <c r="G18" s="546"/>
      <c r="H18" s="546"/>
      <c r="I18" s="546">
        <v>300000</v>
      </c>
    </row>
    <row r="19" spans="1:9" s="11" customFormat="1" ht="15.75" customHeight="1">
      <c r="A19" s="445" t="s">
        <v>19</v>
      </c>
      <c r="B19" s="539" t="s">
        <v>500</v>
      </c>
      <c r="C19" s="546">
        <v>250000</v>
      </c>
      <c r="D19" s="546"/>
      <c r="E19" s="546"/>
      <c r="F19" s="546"/>
      <c r="G19" s="546"/>
      <c r="H19" s="546"/>
      <c r="I19" s="546">
        <v>250000</v>
      </c>
    </row>
    <row r="20" spans="1:9" ht="15.75" customHeight="1">
      <c r="A20" s="445" t="s">
        <v>20</v>
      </c>
      <c r="B20" s="540" t="s">
        <v>546</v>
      </c>
      <c r="C20" s="544">
        <v>200000</v>
      </c>
      <c r="D20" s="544"/>
      <c r="E20" s="544"/>
      <c r="F20" s="544"/>
      <c r="G20" s="544"/>
      <c r="H20" s="544"/>
      <c r="I20" s="544">
        <v>200000</v>
      </c>
    </row>
    <row r="21" spans="1:9" ht="15.75" customHeight="1">
      <c r="A21" s="445" t="s">
        <v>21</v>
      </c>
      <c r="B21" s="539" t="s">
        <v>547</v>
      </c>
      <c r="C21" s="547">
        <v>600000</v>
      </c>
      <c r="D21" s="547"/>
      <c r="E21" s="547"/>
      <c r="F21" s="547"/>
      <c r="G21" s="547"/>
      <c r="H21" s="547"/>
      <c r="I21" s="547">
        <v>600000</v>
      </c>
    </row>
    <row r="22" spans="1:9" ht="15.75" customHeight="1">
      <c r="A22" s="445" t="s">
        <v>22</v>
      </c>
      <c r="B22" s="541" t="s">
        <v>569</v>
      </c>
      <c r="C22" s="548">
        <v>400000</v>
      </c>
      <c r="D22" s="548"/>
      <c r="E22" s="548"/>
      <c r="F22" s="548"/>
      <c r="G22" s="548"/>
      <c r="H22" s="548"/>
      <c r="I22" s="548">
        <v>400000</v>
      </c>
    </row>
    <row r="23" spans="1:9" ht="15.75" customHeight="1">
      <c r="A23" s="445" t="s">
        <v>23</v>
      </c>
      <c r="B23" s="542" t="s">
        <v>602</v>
      </c>
      <c r="C23" s="547">
        <v>400000</v>
      </c>
      <c r="D23" s="547"/>
      <c r="E23" s="547"/>
      <c r="F23" s="547"/>
      <c r="G23" s="547"/>
      <c r="H23" s="547"/>
      <c r="I23" s="547">
        <v>400000</v>
      </c>
    </row>
    <row r="24" spans="1:9" ht="15.75" customHeight="1">
      <c r="A24" s="445" t="s">
        <v>24</v>
      </c>
      <c r="B24" s="542" t="s">
        <v>588</v>
      </c>
      <c r="C24" s="549">
        <v>800000</v>
      </c>
      <c r="D24" s="549"/>
      <c r="E24" s="549"/>
      <c r="F24" s="549"/>
      <c r="G24" s="549"/>
      <c r="H24" s="549"/>
      <c r="I24" s="549">
        <v>800000</v>
      </c>
    </row>
    <row r="25" spans="1:9" ht="15.75" customHeight="1">
      <c r="A25" s="445" t="s">
        <v>25</v>
      </c>
      <c r="B25" s="536" t="s">
        <v>628</v>
      </c>
      <c r="C25" s="187">
        <v>400000</v>
      </c>
      <c r="D25" s="187"/>
      <c r="E25" s="187"/>
      <c r="F25" s="187"/>
      <c r="G25" s="187"/>
      <c r="H25" s="187"/>
      <c r="I25" s="187">
        <v>400000</v>
      </c>
    </row>
    <row r="26" spans="1:9" ht="15.75" customHeight="1" thickBot="1">
      <c r="A26" s="445" t="s">
        <v>26</v>
      </c>
      <c r="B26" s="536" t="s">
        <v>629</v>
      </c>
      <c r="C26" s="551">
        <v>400000</v>
      </c>
      <c r="D26" s="551"/>
      <c r="E26" s="551"/>
      <c r="F26" s="551"/>
      <c r="G26" s="551"/>
      <c r="H26" s="551"/>
      <c r="I26" s="551">
        <v>400000</v>
      </c>
    </row>
    <row r="27" spans="1:9" ht="15.75" customHeight="1" thickBot="1">
      <c r="A27" s="445" t="s">
        <v>27</v>
      </c>
      <c r="B27" s="460" t="s">
        <v>501</v>
      </c>
      <c r="C27" s="452">
        <f aca="true" t="shared" si="0" ref="C27:I27">SUM(C5:C26)</f>
        <v>111832961</v>
      </c>
      <c r="D27" s="452">
        <f t="shared" si="0"/>
        <v>0</v>
      </c>
      <c r="E27" s="452">
        <f t="shared" si="0"/>
        <v>13000000</v>
      </c>
      <c r="F27" s="452">
        <f t="shared" si="0"/>
        <v>0</v>
      </c>
      <c r="G27" s="452">
        <f t="shared" si="0"/>
        <v>0</v>
      </c>
      <c r="H27" s="452">
        <f>SUM(H5:H26)</f>
        <v>0</v>
      </c>
      <c r="I27" s="452">
        <f t="shared" si="0"/>
        <v>124832961</v>
      </c>
    </row>
    <row r="28" spans="1:9" ht="15.75" customHeight="1">
      <c r="A28" s="445" t="s">
        <v>28</v>
      </c>
      <c r="B28" s="461"/>
      <c r="C28" s="453"/>
      <c r="D28" s="453"/>
      <c r="E28" s="453"/>
      <c r="F28" s="453"/>
      <c r="G28" s="453"/>
      <c r="H28" s="453"/>
      <c r="I28" s="453"/>
    </row>
    <row r="29" spans="1:9" ht="15.75" customHeight="1">
      <c r="A29" s="445" t="s">
        <v>29</v>
      </c>
      <c r="B29" s="461" t="s">
        <v>502</v>
      </c>
      <c r="C29" s="449">
        <v>6000000</v>
      </c>
      <c r="D29" s="449"/>
      <c r="E29" s="449"/>
      <c r="F29" s="449"/>
      <c r="G29" s="449"/>
      <c r="H29" s="449"/>
      <c r="I29" s="449">
        <v>6000000</v>
      </c>
    </row>
    <row r="30" spans="1:9" ht="15.75" customHeight="1">
      <c r="A30" s="445" t="s">
        <v>30</v>
      </c>
      <c r="B30" s="461" t="s">
        <v>554</v>
      </c>
      <c r="C30" s="449">
        <v>25200000</v>
      </c>
      <c r="D30" s="449"/>
      <c r="E30" s="449"/>
      <c r="F30" s="449"/>
      <c r="G30" s="449"/>
      <c r="H30" s="449"/>
      <c r="I30" s="449">
        <v>25200000</v>
      </c>
    </row>
    <row r="31" spans="1:9" ht="15.75" customHeight="1">
      <c r="A31" s="445" t="s">
        <v>31</v>
      </c>
      <c r="B31" s="462" t="s">
        <v>572</v>
      </c>
      <c r="C31" s="552">
        <v>9400000</v>
      </c>
      <c r="D31" s="552"/>
      <c r="E31" s="552"/>
      <c r="F31" s="552"/>
      <c r="G31" s="552">
        <v>2070333</v>
      </c>
      <c r="H31" s="552"/>
      <c r="I31" s="560">
        <f>SUM(C31:G31)</f>
        <v>11470333</v>
      </c>
    </row>
    <row r="32" spans="1:9" ht="15.75" customHeight="1" thickBot="1">
      <c r="A32" s="445" t="s">
        <v>589</v>
      </c>
      <c r="B32" s="463" t="s">
        <v>501</v>
      </c>
      <c r="C32" s="454">
        <f aca="true" t="shared" si="1" ref="C32:I32">C29+C30+C31</f>
        <v>40600000</v>
      </c>
      <c r="D32" s="454">
        <f t="shared" si="1"/>
        <v>0</v>
      </c>
      <c r="E32" s="454">
        <f t="shared" si="1"/>
        <v>0</v>
      </c>
      <c r="F32" s="454">
        <f t="shared" si="1"/>
        <v>0</v>
      </c>
      <c r="G32" s="454">
        <f t="shared" si="1"/>
        <v>2070333</v>
      </c>
      <c r="H32" s="454">
        <f>H29+H30+H31</f>
        <v>0</v>
      </c>
      <c r="I32" s="454">
        <f t="shared" si="1"/>
        <v>42670333</v>
      </c>
    </row>
    <row r="33" spans="1:9" ht="15.75" customHeight="1" thickBot="1">
      <c r="A33" s="445" t="s">
        <v>590</v>
      </c>
      <c r="B33" s="315" t="s">
        <v>503</v>
      </c>
      <c r="C33" s="553">
        <f aca="true" t="shared" si="2" ref="C33:I33">C27+C32</f>
        <v>152432961</v>
      </c>
      <c r="D33" s="553">
        <f t="shared" si="2"/>
        <v>0</v>
      </c>
      <c r="E33" s="553">
        <f t="shared" si="2"/>
        <v>13000000</v>
      </c>
      <c r="F33" s="553">
        <f t="shared" si="2"/>
        <v>0</v>
      </c>
      <c r="G33" s="553">
        <f t="shared" si="2"/>
        <v>2070333</v>
      </c>
      <c r="H33" s="553">
        <f>H27+H32</f>
        <v>0</v>
      </c>
      <c r="I33" s="553">
        <f t="shared" si="2"/>
        <v>167503294</v>
      </c>
    </row>
    <row r="34" spans="1:9" ht="15.75" customHeight="1">
      <c r="A34" s="445" t="s">
        <v>80</v>
      </c>
      <c r="B34" s="464"/>
      <c r="C34" s="455"/>
      <c r="D34" s="455"/>
      <c r="E34" s="455"/>
      <c r="F34" s="455"/>
      <c r="G34" s="455"/>
      <c r="H34" s="455"/>
      <c r="I34" s="455"/>
    </row>
    <row r="35" spans="1:9" ht="15.75" customHeight="1">
      <c r="A35" s="447"/>
      <c r="B35" s="817" t="s">
        <v>702</v>
      </c>
      <c r="C35" s="818"/>
      <c r="D35" s="818"/>
      <c r="E35" s="818"/>
      <c r="F35" s="818"/>
      <c r="G35" s="818">
        <v>1549801</v>
      </c>
      <c r="H35" s="818"/>
      <c r="I35" s="560">
        <f>SUM(C35:G35)</f>
        <v>1549801</v>
      </c>
    </row>
    <row r="36" spans="1:9" ht="15.75" customHeight="1">
      <c r="A36" s="445" t="s">
        <v>591</v>
      </c>
      <c r="B36" s="461" t="s">
        <v>533</v>
      </c>
      <c r="C36" s="450">
        <v>26561690</v>
      </c>
      <c r="D36" s="450"/>
      <c r="E36" s="450"/>
      <c r="F36" s="450"/>
      <c r="G36" s="450">
        <v>9728053</v>
      </c>
      <c r="H36" s="450"/>
      <c r="I36" s="560">
        <f>SUM(C36:G36)</f>
        <v>36289743</v>
      </c>
    </row>
    <row r="37" spans="1:9" ht="15.75" customHeight="1">
      <c r="A37" s="445" t="s">
        <v>592</v>
      </c>
      <c r="B37" s="461" t="s">
        <v>504</v>
      </c>
      <c r="C37" s="450">
        <v>2530000</v>
      </c>
      <c r="D37" s="450"/>
      <c r="E37" s="450"/>
      <c r="F37" s="450"/>
      <c r="G37" s="450"/>
      <c r="H37" s="450"/>
      <c r="I37" s="450">
        <v>2530000</v>
      </c>
    </row>
    <row r="38" spans="1:9" ht="15.75" customHeight="1" thickBot="1">
      <c r="A38" s="445" t="s">
        <v>593</v>
      </c>
      <c r="B38" s="465" t="s">
        <v>550</v>
      </c>
      <c r="C38" s="456">
        <v>300000</v>
      </c>
      <c r="D38" s="456"/>
      <c r="E38" s="456"/>
      <c r="F38" s="456"/>
      <c r="G38" s="456"/>
      <c r="H38" s="456"/>
      <c r="I38" s="456">
        <v>300000</v>
      </c>
    </row>
    <row r="39" spans="1:9" ht="15.75" customHeight="1" thickBot="1">
      <c r="A39" s="445" t="s">
        <v>630</v>
      </c>
      <c r="B39" s="315" t="s">
        <v>505</v>
      </c>
      <c r="C39" s="457">
        <f>C36+C37+C38</f>
        <v>29391690</v>
      </c>
      <c r="D39" s="457">
        <f>D36+D37+D38</f>
        <v>0</v>
      </c>
      <c r="E39" s="457">
        <f>E36+E37+E38</f>
        <v>0</v>
      </c>
      <c r="F39" s="457">
        <f>F36+F37+F38</f>
        <v>0</v>
      </c>
      <c r="G39" s="457">
        <f>G35+G36+G37+G38</f>
        <v>11277854</v>
      </c>
      <c r="H39" s="457">
        <f>H35+H36+H37+H38</f>
        <v>0</v>
      </c>
      <c r="I39" s="457">
        <f>I35+I36+I37+I38</f>
        <v>40669544</v>
      </c>
    </row>
    <row r="40" spans="1:9" ht="15.75" customHeight="1">
      <c r="A40" s="447"/>
      <c r="B40" s="466"/>
      <c r="C40" s="458"/>
      <c r="D40" s="458"/>
      <c r="E40" s="458"/>
      <c r="F40" s="458"/>
      <c r="G40" s="458"/>
      <c r="H40" s="458"/>
      <c r="I40" s="458"/>
    </row>
    <row r="41" spans="1:9" ht="15.75" customHeight="1">
      <c r="A41" s="447"/>
      <c r="B41" s="817" t="s">
        <v>702</v>
      </c>
      <c r="C41" s="818"/>
      <c r="D41" s="818"/>
      <c r="E41" s="818">
        <v>1549801</v>
      </c>
      <c r="F41" s="818"/>
      <c r="G41" s="818">
        <v>-1549801</v>
      </c>
      <c r="H41" s="818"/>
      <c r="I41" s="560">
        <f>SUM(C41:G41)</f>
        <v>0</v>
      </c>
    </row>
    <row r="42" spans="1:9" ht="15.75" customHeight="1">
      <c r="A42" s="447"/>
      <c r="B42" s="817" t="s">
        <v>703</v>
      </c>
      <c r="C42" s="818"/>
      <c r="D42" s="818"/>
      <c r="E42" s="818">
        <v>11600082</v>
      </c>
      <c r="F42" s="818"/>
      <c r="G42" s="818"/>
      <c r="H42" s="818">
        <v>2130000</v>
      </c>
      <c r="I42" s="818">
        <f>SUM(C42:H42)</f>
        <v>13730082</v>
      </c>
    </row>
    <row r="43" spans="1:9" ht="15.75" customHeight="1">
      <c r="A43" s="447"/>
      <c r="B43" s="462" t="s">
        <v>570</v>
      </c>
      <c r="C43" s="819">
        <v>56533241</v>
      </c>
      <c r="D43" s="459"/>
      <c r="E43" s="459"/>
      <c r="F43" s="459"/>
      <c r="G43" s="459"/>
      <c r="H43" s="459"/>
      <c r="I43" s="819">
        <v>56533241</v>
      </c>
    </row>
    <row r="44" spans="1:9" ht="15.75" customHeight="1" thickBot="1">
      <c r="A44" s="448"/>
      <c r="B44" s="820" t="s">
        <v>704</v>
      </c>
      <c r="C44" s="821">
        <f>SUM(C43)</f>
        <v>56533241</v>
      </c>
      <c r="D44" s="451"/>
      <c r="E44" s="451">
        <f>SUM(E41:E43)</f>
        <v>13149883</v>
      </c>
      <c r="F44" s="451">
        <f>SUM(F41:F43)</f>
        <v>0</v>
      </c>
      <c r="G44" s="451">
        <f>SUM(G41:G43)</f>
        <v>-1549801</v>
      </c>
      <c r="H44" s="451">
        <f>SUM(H41:H43)</f>
        <v>2130000</v>
      </c>
      <c r="I44" s="821">
        <f>SUM(I41:I43)</f>
        <v>70263323</v>
      </c>
    </row>
    <row r="45" spans="1:9" ht="15.75" customHeight="1" thickBot="1">
      <c r="A45" s="911" t="s">
        <v>36</v>
      </c>
      <c r="B45" s="912"/>
      <c r="C45" s="314">
        <f>C33+C39+C44</f>
        <v>238357892</v>
      </c>
      <c r="D45" s="314">
        <f>D33+D39+D43</f>
        <v>0</v>
      </c>
      <c r="E45" s="314">
        <f>E33+E39+E44</f>
        <v>26149883</v>
      </c>
      <c r="F45" s="314">
        <f>F33+F39+F44</f>
        <v>0</v>
      </c>
      <c r="G45" s="314">
        <f>G33+G39+G44</f>
        <v>11798386</v>
      </c>
      <c r="H45" s="314">
        <f>H33+H39+H44</f>
        <v>2130000</v>
      </c>
      <c r="I45" s="314">
        <f>I33+I39+I44</f>
        <v>278436161</v>
      </c>
    </row>
    <row r="46" spans="1:9" ht="12.75">
      <c r="A46" s="184"/>
      <c r="B46" s="184"/>
      <c r="C46" s="184"/>
      <c r="D46" s="184"/>
      <c r="E46" s="184"/>
      <c r="F46" s="184"/>
      <c r="G46" s="184"/>
      <c r="H46" s="184"/>
      <c r="I46" s="184"/>
    </row>
    <row r="47" spans="1:2" ht="12.75">
      <c r="A47" s="184"/>
      <c r="B47" s="184"/>
    </row>
  </sheetData>
  <sheetProtection/>
  <mergeCells count="2">
    <mergeCell ref="A45:B45"/>
    <mergeCell ref="A1:I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66" r:id="rId1"/>
  <headerFooter alignWithMargins="0">
    <oddHeader>&amp;R&amp;"Times New Roman CE,Félkövér dőlt"&amp;11 5.sz.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F48"/>
  <sheetViews>
    <sheetView view="pageBreakPreview" zoomScaleNormal="90" zoomScaleSheetLayoutView="100" workbookViewId="0" topLeftCell="A1">
      <selection activeCell="C14" sqref="C14"/>
    </sheetView>
  </sheetViews>
  <sheetFormatPr defaultColWidth="9.00390625" defaultRowHeight="12.75"/>
  <cols>
    <col min="1" max="1" width="10.375" style="66" customWidth="1"/>
    <col min="2" max="2" width="66.375" style="66" bestFit="1" customWidth="1"/>
    <col min="3" max="3" width="16.375" style="568" customWidth="1"/>
    <col min="4" max="5" width="15.50390625" style="617" customWidth="1"/>
    <col min="6" max="16384" width="9.375" style="75" customWidth="1"/>
  </cols>
  <sheetData>
    <row r="1" spans="1:5" ht="15.75" customHeight="1">
      <c r="A1" s="859" t="s">
        <v>2</v>
      </c>
      <c r="B1" s="859"/>
      <c r="C1" s="859"/>
      <c r="D1" s="859"/>
      <c r="E1" s="726"/>
    </row>
    <row r="2" spans="1:5" ht="15.75" customHeight="1" thickBot="1">
      <c r="A2" s="860" t="s">
        <v>85</v>
      </c>
      <c r="B2" s="860"/>
      <c r="C2" s="569"/>
      <c r="D2" s="727"/>
      <c r="E2" s="727" t="s">
        <v>506</v>
      </c>
    </row>
    <row r="3" spans="1:5" ht="37.5" customHeight="1" thickBot="1">
      <c r="A3" s="7" t="s">
        <v>48</v>
      </c>
      <c r="B3" s="126" t="s">
        <v>3</v>
      </c>
      <c r="C3" s="663">
        <v>2024</v>
      </c>
      <c r="D3" s="663">
        <v>2025</v>
      </c>
      <c r="E3" s="663">
        <v>2026</v>
      </c>
    </row>
    <row r="4" spans="1:5" s="76" customFormat="1" ht="12" customHeight="1" thickBot="1">
      <c r="A4" s="9" t="s">
        <v>372</v>
      </c>
      <c r="B4" s="263" t="s">
        <v>373</v>
      </c>
      <c r="C4" s="255" t="s">
        <v>374</v>
      </c>
      <c r="D4" s="255" t="s">
        <v>375</v>
      </c>
      <c r="E4" s="728" t="s">
        <v>604</v>
      </c>
    </row>
    <row r="5" spans="1:5" s="77" customFormat="1" ht="12" customHeight="1" thickBot="1">
      <c r="A5" s="729" t="s">
        <v>4</v>
      </c>
      <c r="B5" s="133" t="s">
        <v>666</v>
      </c>
      <c r="C5" s="244">
        <v>856264300</v>
      </c>
      <c r="D5" s="244">
        <v>856264300</v>
      </c>
      <c r="E5" s="244">
        <v>856264300</v>
      </c>
    </row>
    <row r="6" spans="1:5" s="77" customFormat="1" ht="12" customHeight="1" thickBot="1">
      <c r="A6" s="729" t="s">
        <v>5</v>
      </c>
      <c r="B6" s="138" t="s">
        <v>268</v>
      </c>
      <c r="C6" s="244">
        <v>56500000</v>
      </c>
      <c r="D6" s="244">
        <v>56500000</v>
      </c>
      <c r="E6" s="244">
        <v>56500000</v>
      </c>
    </row>
    <row r="7" spans="1:5" s="77" customFormat="1" ht="12" customHeight="1" thickBot="1">
      <c r="A7" s="729" t="s">
        <v>6</v>
      </c>
      <c r="B7" s="133" t="s">
        <v>276</v>
      </c>
      <c r="C7" s="244"/>
      <c r="D7" s="244"/>
      <c r="E7" s="244"/>
    </row>
    <row r="8" spans="1:5" s="77" customFormat="1" ht="12" customHeight="1" thickBot="1">
      <c r="A8" s="729" t="s">
        <v>96</v>
      </c>
      <c r="B8" s="133" t="s">
        <v>638</v>
      </c>
      <c r="C8" s="258">
        <f>SUM(C9:C15)</f>
        <v>536000000</v>
      </c>
      <c r="D8" s="258">
        <f>SUM(D9:D15)</f>
        <v>536000000</v>
      </c>
      <c r="E8" s="258">
        <f>SUM(E9:E15)</f>
        <v>536000000</v>
      </c>
    </row>
    <row r="9" spans="1:5" s="77" customFormat="1" ht="12" customHeight="1">
      <c r="A9" s="730" t="s">
        <v>158</v>
      </c>
      <c r="B9" s="134" t="s">
        <v>406</v>
      </c>
      <c r="C9" s="193">
        <v>23000000</v>
      </c>
      <c r="D9" s="193">
        <v>23000000</v>
      </c>
      <c r="E9" s="193">
        <v>23000000</v>
      </c>
    </row>
    <row r="10" spans="1:5" s="77" customFormat="1" ht="12" customHeight="1">
      <c r="A10" s="731" t="s">
        <v>159</v>
      </c>
      <c r="B10" s="135" t="s">
        <v>414</v>
      </c>
      <c r="C10" s="189">
        <v>27000000</v>
      </c>
      <c r="D10" s="189">
        <v>27000000</v>
      </c>
      <c r="E10" s="189">
        <v>27000000</v>
      </c>
    </row>
    <row r="11" spans="1:5" s="77" customFormat="1" ht="12" customHeight="1">
      <c r="A11" s="731" t="s">
        <v>160</v>
      </c>
      <c r="B11" s="135" t="s">
        <v>407</v>
      </c>
      <c r="C11" s="189">
        <v>484000000</v>
      </c>
      <c r="D11" s="189">
        <v>484000000</v>
      </c>
      <c r="E11" s="189">
        <v>484000000</v>
      </c>
    </row>
    <row r="12" spans="1:5" s="77" customFormat="1" ht="12" customHeight="1">
      <c r="A12" s="731" t="s">
        <v>161</v>
      </c>
      <c r="B12" s="135" t="s">
        <v>408</v>
      </c>
      <c r="C12" s="288">
        <v>1000000</v>
      </c>
      <c r="D12" s="288">
        <v>1000000</v>
      </c>
      <c r="E12" s="288">
        <v>1000000</v>
      </c>
    </row>
    <row r="13" spans="1:5" s="77" customFormat="1" ht="12" customHeight="1">
      <c r="A13" s="731" t="s">
        <v>403</v>
      </c>
      <c r="B13" s="135" t="s">
        <v>162</v>
      </c>
      <c r="C13" s="189"/>
      <c r="D13" s="189"/>
      <c r="E13" s="189"/>
    </row>
    <row r="14" spans="1:5" s="77" customFormat="1" ht="12" customHeight="1">
      <c r="A14" s="731" t="s">
        <v>404</v>
      </c>
      <c r="B14" s="135" t="s">
        <v>163</v>
      </c>
      <c r="C14" s="188"/>
      <c r="D14" s="188"/>
      <c r="E14" s="188"/>
    </row>
    <row r="15" spans="1:5" s="77" customFormat="1" ht="12" customHeight="1" thickBot="1">
      <c r="A15" s="732" t="s">
        <v>405</v>
      </c>
      <c r="B15" s="139" t="s">
        <v>164</v>
      </c>
      <c r="C15" s="288">
        <v>1000000</v>
      </c>
      <c r="D15" s="288">
        <v>1000000</v>
      </c>
      <c r="E15" s="288">
        <v>1000000</v>
      </c>
    </row>
    <row r="16" spans="1:5" s="77" customFormat="1" ht="12" customHeight="1" thickBot="1">
      <c r="A16" s="729" t="s">
        <v>8</v>
      </c>
      <c r="B16" s="133" t="s">
        <v>667</v>
      </c>
      <c r="C16" s="244">
        <v>204771200</v>
      </c>
      <c r="D16" s="244">
        <v>204771200</v>
      </c>
      <c r="E16" s="244">
        <v>204771200</v>
      </c>
    </row>
    <row r="17" spans="1:5" s="77" customFormat="1" ht="12" customHeight="1" thickBot="1">
      <c r="A17" s="729" t="s">
        <v>9</v>
      </c>
      <c r="B17" s="133" t="s">
        <v>0</v>
      </c>
      <c r="C17" s="244">
        <v>10000000</v>
      </c>
      <c r="D17" s="244">
        <v>10000000</v>
      </c>
      <c r="E17" s="244">
        <v>10000000</v>
      </c>
    </row>
    <row r="18" spans="1:5" s="77" customFormat="1" ht="12" customHeight="1" thickBot="1">
      <c r="A18" s="729" t="s">
        <v>103</v>
      </c>
      <c r="B18" s="133" t="s">
        <v>668</v>
      </c>
      <c r="C18" s="244">
        <v>30000</v>
      </c>
      <c r="D18" s="244">
        <v>30000</v>
      </c>
      <c r="E18" s="244">
        <v>30000</v>
      </c>
    </row>
    <row r="19" spans="1:5" s="77" customFormat="1" ht="12" customHeight="1" thickBot="1">
      <c r="A19" s="729" t="s">
        <v>11</v>
      </c>
      <c r="B19" s="138" t="s">
        <v>669</v>
      </c>
      <c r="C19" s="244"/>
      <c r="D19" s="244"/>
      <c r="E19" s="244"/>
    </row>
    <row r="20" spans="1:5" s="77" customFormat="1" ht="12" customHeight="1" thickBot="1">
      <c r="A20" s="729" t="s">
        <v>12</v>
      </c>
      <c r="B20" s="133" t="s">
        <v>197</v>
      </c>
      <c r="C20" s="258">
        <f>+C5+C6+C7+C8+C16+C17+C18+C19</f>
        <v>1663565500</v>
      </c>
      <c r="D20" s="258">
        <f>+D5+D6+D7+D8+D16+D17+D18+D19</f>
        <v>1663565500</v>
      </c>
      <c r="E20" s="258">
        <f>+E5+E6+E7+E8+E16+E17+E18+E19</f>
        <v>1663565500</v>
      </c>
    </row>
    <row r="21" spans="1:5" s="77" customFormat="1" ht="12" customHeight="1" thickBot="1">
      <c r="A21" s="729" t="s">
        <v>13</v>
      </c>
      <c r="B21" s="133" t="s">
        <v>670</v>
      </c>
      <c r="C21" s="733">
        <v>125759000</v>
      </c>
      <c r="D21" s="733">
        <v>125759000</v>
      </c>
      <c r="E21" s="733">
        <v>125759000</v>
      </c>
    </row>
    <row r="22" spans="1:5" s="77" customFormat="1" ht="24.75" customHeight="1" thickBot="1">
      <c r="A22" s="729" t="s">
        <v>14</v>
      </c>
      <c r="B22" s="133" t="s">
        <v>671</v>
      </c>
      <c r="C22" s="258">
        <f>+C20+C21</f>
        <v>1789324500</v>
      </c>
      <c r="D22" s="258">
        <f>+D20+D21</f>
        <v>1789324500</v>
      </c>
      <c r="E22" s="258">
        <f>+E20+E21</f>
        <v>1789324500</v>
      </c>
    </row>
    <row r="23" spans="1:5" s="77" customFormat="1" ht="12" customHeight="1">
      <c r="A23" s="734"/>
      <c r="B23" s="735"/>
      <c r="C23" s="736"/>
      <c r="D23" s="737"/>
      <c r="E23" s="737"/>
    </row>
    <row r="24" spans="1:5" s="77" customFormat="1" ht="12" customHeight="1">
      <c r="A24" s="859" t="s">
        <v>32</v>
      </c>
      <c r="B24" s="859"/>
      <c r="C24" s="859"/>
      <c r="D24" s="859"/>
      <c r="E24" s="738"/>
    </row>
    <row r="25" spans="1:5" s="77" customFormat="1" ht="12" customHeight="1" thickBot="1">
      <c r="A25" s="861" t="s">
        <v>86</v>
      </c>
      <c r="B25" s="861"/>
      <c r="C25" s="569"/>
      <c r="D25" s="617"/>
      <c r="E25" s="617"/>
    </row>
    <row r="26" spans="1:5" s="77" customFormat="1" ht="24" customHeight="1" thickBot="1">
      <c r="A26" s="7" t="s">
        <v>603</v>
      </c>
      <c r="B26" s="126" t="s">
        <v>33</v>
      </c>
      <c r="C26" s="663">
        <f>+C3</f>
        <v>2024</v>
      </c>
      <c r="D26" s="663">
        <f>+D3</f>
        <v>2025</v>
      </c>
      <c r="E26" s="663">
        <f>+E3</f>
        <v>2026</v>
      </c>
    </row>
    <row r="27" spans="1:5" s="77" customFormat="1" ht="12" customHeight="1" thickBot="1">
      <c r="A27" s="74" t="s">
        <v>372</v>
      </c>
      <c r="B27" s="125" t="s">
        <v>373</v>
      </c>
      <c r="C27" s="255" t="s">
        <v>374</v>
      </c>
      <c r="D27" s="255" t="s">
        <v>375</v>
      </c>
      <c r="E27" s="728" t="s">
        <v>604</v>
      </c>
    </row>
    <row r="28" spans="1:5" s="77" customFormat="1" ht="15" customHeight="1" thickBot="1">
      <c r="A28" s="6" t="s">
        <v>4</v>
      </c>
      <c r="B28" s="294" t="s">
        <v>672</v>
      </c>
      <c r="C28" s="244">
        <v>1775824500</v>
      </c>
      <c r="D28" s="244">
        <v>1775824500</v>
      </c>
      <c r="E28" s="244">
        <v>1775824500</v>
      </c>
    </row>
    <row r="29" spans="1:5" ht="12" customHeight="1" thickBot="1">
      <c r="A29" s="670" t="s">
        <v>5</v>
      </c>
      <c r="B29" s="739" t="s">
        <v>673</v>
      </c>
      <c r="C29" s="740">
        <f>C30+C31</f>
        <v>13500000</v>
      </c>
      <c r="D29" s="740">
        <f>D30+D31</f>
        <v>13500000</v>
      </c>
      <c r="E29" s="740">
        <f>E30+E31</f>
        <v>13500000</v>
      </c>
    </row>
    <row r="30" spans="1:5" ht="12" customHeight="1">
      <c r="A30" s="741" t="s">
        <v>66</v>
      </c>
      <c r="B30" s="150" t="s">
        <v>125</v>
      </c>
      <c r="C30" s="193">
        <v>13500000</v>
      </c>
      <c r="D30" s="193">
        <v>13500000</v>
      </c>
      <c r="E30" s="193">
        <v>13500000</v>
      </c>
    </row>
    <row r="31" spans="1:5" ht="12" customHeight="1">
      <c r="A31" s="741" t="s">
        <v>67</v>
      </c>
      <c r="B31" s="245" t="s">
        <v>110</v>
      </c>
      <c r="C31" s="189"/>
      <c r="D31" s="189"/>
      <c r="E31" s="189"/>
    </row>
    <row r="32" spans="1:5" ht="12" customHeight="1" thickBot="1">
      <c r="A32" s="741" t="s">
        <v>68</v>
      </c>
      <c r="B32" s="137" t="s">
        <v>127</v>
      </c>
      <c r="C32" s="189"/>
      <c r="D32" s="189"/>
      <c r="E32" s="189"/>
    </row>
    <row r="33" spans="1:5" ht="12" customHeight="1" thickBot="1">
      <c r="A33" s="6" t="s">
        <v>6</v>
      </c>
      <c r="B33" s="196" t="s">
        <v>334</v>
      </c>
      <c r="C33" s="243">
        <f>+C28+C29</f>
        <v>1789324500</v>
      </c>
      <c r="D33" s="243">
        <f>+D28+D29</f>
        <v>1789324500</v>
      </c>
      <c r="E33" s="243">
        <f>+E28+E29</f>
        <v>1789324500</v>
      </c>
    </row>
    <row r="34" spans="1:5" ht="15" customHeight="1" thickBot="1">
      <c r="A34" s="6" t="s">
        <v>7</v>
      </c>
      <c r="B34" s="196" t="s">
        <v>674</v>
      </c>
      <c r="C34" s="332"/>
      <c r="D34" s="742"/>
      <c r="E34" s="742"/>
    </row>
    <row r="35" spans="1:5" s="77" customFormat="1" ht="12.75" customHeight="1" thickBot="1">
      <c r="A35" s="675" t="s">
        <v>8</v>
      </c>
      <c r="B35" s="253" t="s">
        <v>675</v>
      </c>
      <c r="C35" s="266">
        <f>+C33+C34</f>
        <v>1789324500</v>
      </c>
      <c r="D35" s="266">
        <f>+D33+D34</f>
        <v>1789324500</v>
      </c>
      <c r="E35" s="266">
        <f>+E33+E34</f>
        <v>1789324500</v>
      </c>
    </row>
    <row r="36" spans="4:5" ht="15.75">
      <c r="D36" s="568"/>
      <c r="E36" s="568"/>
    </row>
    <row r="37" spans="4:5" ht="15.75">
      <c r="D37" s="568"/>
      <c r="E37" s="568"/>
    </row>
    <row r="38" spans="4:5" ht="15.75">
      <c r="D38" s="568"/>
      <c r="E38" s="568"/>
    </row>
    <row r="39" spans="4:5" ht="16.5" customHeight="1">
      <c r="D39" s="568"/>
      <c r="E39" s="568"/>
    </row>
    <row r="40" spans="4:5" ht="15.75">
      <c r="D40" s="568"/>
      <c r="E40" s="568"/>
    </row>
    <row r="41" spans="4:5" ht="15.75">
      <c r="D41" s="568"/>
      <c r="E41" s="568"/>
    </row>
    <row r="42" spans="3:6" s="66" customFormat="1" ht="15.75">
      <c r="C42" s="568"/>
      <c r="D42" s="568"/>
      <c r="E42" s="568"/>
      <c r="F42" s="75"/>
    </row>
    <row r="43" spans="3:6" s="66" customFormat="1" ht="15.75">
      <c r="C43" s="568"/>
      <c r="D43" s="568"/>
      <c r="E43" s="568"/>
      <c r="F43" s="75"/>
    </row>
    <row r="44" spans="3:6" s="66" customFormat="1" ht="15.75">
      <c r="C44" s="568"/>
      <c r="D44" s="568"/>
      <c r="E44" s="568"/>
      <c r="F44" s="75"/>
    </row>
    <row r="45" spans="3:6" s="66" customFormat="1" ht="15.75">
      <c r="C45" s="568"/>
      <c r="D45" s="568"/>
      <c r="E45" s="568"/>
      <c r="F45" s="75"/>
    </row>
    <row r="46" spans="3:6" s="66" customFormat="1" ht="15.75">
      <c r="C46" s="568"/>
      <c r="D46" s="568"/>
      <c r="E46" s="568"/>
      <c r="F46" s="75"/>
    </row>
    <row r="47" spans="3:6" s="66" customFormat="1" ht="15.75">
      <c r="C47" s="568"/>
      <c r="D47" s="568"/>
      <c r="E47" s="568"/>
      <c r="F47" s="75"/>
    </row>
    <row r="48" spans="3:6" s="66" customFormat="1" ht="15.75">
      <c r="C48" s="568"/>
      <c r="D48" s="568"/>
      <c r="E48" s="568"/>
      <c r="F48" s="75"/>
    </row>
  </sheetData>
  <sheetProtection/>
  <mergeCells count="4">
    <mergeCell ref="A1:D1"/>
    <mergeCell ref="A2:B2"/>
    <mergeCell ref="A24:D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CE,Félkövér"&amp;12Ócsa Város Önkormányzat
2023. ÉVI KÖLTSÉGVETÉSI ÉVET KÖVETŐ 3 ÉV TERVEZETT BEVÉTELEI, KIADÁSAI&amp;R&amp;"Times New Roman CE,Félkövér dőlt"&amp;11 6.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0"/>
  <sheetViews>
    <sheetView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64.125" style="161" customWidth="1"/>
    <col min="2" max="4" width="14.375" style="409" customWidth="1"/>
    <col min="5" max="5" width="11.875" style="161" customWidth="1"/>
    <col min="6" max="16384" width="9.375" style="161" customWidth="1"/>
  </cols>
  <sheetData>
    <row r="1" spans="1:4" ht="15.75">
      <c r="A1" s="127"/>
      <c r="B1" s="128"/>
      <c r="C1" s="128"/>
      <c r="D1" s="128"/>
    </row>
    <row r="2" spans="1:4" ht="15.75" customHeight="1">
      <c r="A2" s="914" t="s">
        <v>507</v>
      </c>
      <c r="B2" s="914"/>
      <c r="C2" s="914"/>
      <c r="D2" s="914"/>
    </row>
    <row r="3" spans="1:4" ht="12.75">
      <c r="A3" s="129"/>
      <c r="B3" s="176"/>
      <c r="C3" s="176"/>
      <c r="D3" s="176"/>
    </row>
    <row r="4" spans="1:4" ht="16.5" thickBot="1">
      <c r="A4" s="127"/>
      <c r="B4" s="128"/>
      <c r="C4" s="128"/>
      <c r="D4" s="128"/>
    </row>
    <row r="5" spans="1:4" ht="39.75" customHeight="1" thickBot="1">
      <c r="A5" s="316" t="s">
        <v>43</v>
      </c>
      <c r="B5" s="404" t="s">
        <v>581</v>
      </c>
      <c r="C5" s="394" t="s">
        <v>709</v>
      </c>
      <c r="D5" s="404" t="s">
        <v>710</v>
      </c>
    </row>
    <row r="6" spans="1:4" ht="15.75" customHeight="1">
      <c r="A6" s="130" t="s">
        <v>508</v>
      </c>
      <c r="B6" s="405">
        <v>1600000</v>
      </c>
      <c r="C6" s="405"/>
      <c r="D6" s="405">
        <v>1600000</v>
      </c>
    </row>
    <row r="7" spans="1:4" ht="15.75">
      <c r="A7" s="131" t="s">
        <v>509</v>
      </c>
      <c r="B7" s="406">
        <v>600000</v>
      </c>
      <c r="C7" s="406"/>
      <c r="D7" s="406">
        <v>600000</v>
      </c>
    </row>
    <row r="8" spans="1:4" ht="15.75">
      <c r="A8" s="131" t="s">
        <v>510</v>
      </c>
      <c r="B8" s="406">
        <v>1500000</v>
      </c>
      <c r="C8" s="406"/>
      <c r="D8" s="406">
        <v>1500000</v>
      </c>
    </row>
    <row r="9" spans="1:4" ht="15.75">
      <c r="A9" s="131" t="s">
        <v>511</v>
      </c>
      <c r="B9" s="406">
        <v>3200000</v>
      </c>
      <c r="C9" s="406"/>
      <c r="D9" s="406">
        <v>3200000</v>
      </c>
    </row>
    <row r="10" spans="1:4" ht="15.75">
      <c r="A10" s="131" t="s">
        <v>512</v>
      </c>
      <c r="B10" s="406">
        <v>1100000</v>
      </c>
      <c r="C10" s="406"/>
      <c r="D10" s="406">
        <v>1100000</v>
      </c>
    </row>
    <row r="11" spans="1:4" ht="15.75">
      <c r="A11" s="317" t="s">
        <v>538</v>
      </c>
      <c r="B11" s="422">
        <v>400000</v>
      </c>
      <c r="C11" s="422"/>
      <c r="D11" s="422">
        <v>400000</v>
      </c>
    </row>
    <row r="12" spans="1:4" ht="15.75">
      <c r="A12" s="131" t="s">
        <v>513</v>
      </c>
      <c r="B12" s="422">
        <v>600000</v>
      </c>
      <c r="C12" s="422"/>
      <c r="D12" s="422">
        <v>600000</v>
      </c>
    </row>
    <row r="13" spans="1:4" ht="16.5" thickBot="1">
      <c r="A13" s="131" t="s">
        <v>596</v>
      </c>
      <c r="B13" s="849"/>
      <c r="C13" s="849">
        <v>1000000</v>
      </c>
      <c r="D13" s="849">
        <v>1000000</v>
      </c>
    </row>
    <row r="14" spans="1:5" ht="16.5" thickBot="1">
      <c r="A14" s="179" t="s">
        <v>529</v>
      </c>
      <c r="B14" s="423">
        <f>SUM(B6:B12)</f>
        <v>9000000</v>
      </c>
      <c r="C14" s="423">
        <f>SUM(C6:C13)</f>
        <v>1000000</v>
      </c>
      <c r="D14" s="423">
        <f>SUM(D6:D13)</f>
        <v>10000000</v>
      </c>
      <c r="E14" s="331"/>
    </row>
    <row r="15" spans="1:4" ht="15.75">
      <c r="A15" s="131" t="s">
        <v>577</v>
      </c>
      <c r="B15" s="422">
        <v>250000</v>
      </c>
      <c r="C15" s="422">
        <v>250000</v>
      </c>
      <c r="D15" s="422">
        <v>250000</v>
      </c>
    </row>
    <row r="16" spans="1:4" ht="15.75">
      <c r="A16" s="131" t="s">
        <v>582</v>
      </c>
      <c r="B16" s="422">
        <v>250000</v>
      </c>
      <c r="C16" s="422">
        <v>250000</v>
      </c>
      <c r="D16" s="422">
        <v>250000</v>
      </c>
    </row>
    <row r="17" spans="1:4" ht="15.75">
      <c r="A17" s="131" t="s">
        <v>583</v>
      </c>
      <c r="B17" s="422">
        <v>975000</v>
      </c>
      <c r="C17" s="422">
        <v>975000</v>
      </c>
      <c r="D17" s="422">
        <v>975000</v>
      </c>
    </row>
    <row r="18" spans="1:4" ht="15.75">
      <c r="A18" s="131" t="s">
        <v>576</v>
      </c>
      <c r="B18" s="406">
        <v>1500000</v>
      </c>
      <c r="C18" s="406">
        <v>1500000</v>
      </c>
      <c r="D18" s="406">
        <v>1500000</v>
      </c>
    </row>
    <row r="19" spans="1:4" ht="15.75">
      <c r="A19" s="131" t="s">
        <v>536</v>
      </c>
      <c r="B19" s="406">
        <v>5000000</v>
      </c>
      <c r="C19" s="406">
        <v>5000000</v>
      </c>
      <c r="D19" s="406">
        <v>5000000</v>
      </c>
    </row>
    <row r="20" spans="1:4" ht="15.75">
      <c r="A20" s="132" t="s">
        <v>530</v>
      </c>
      <c r="B20" s="406">
        <v>1500000</v>
      </c>
      <c r="C20" s="406">
        <v>1500000</v>
      </c>
      <c r="D20" s="406">
        <v>1500000</v>
      </c>
    </row>
    <row r="21" spans="1:4" ht="15.75">
      <c r="A21" s="132" t="s">
        <v>548</v>
      </c>
      <c r="B21" s="406">
        <v>1000000</v>
      </c>
      <c r="C21" s="406">
        <v>1000000</v>
      </c>
      <c r="D21" s="406">
        <v>1000000</v>
      </c>
    </row>
    <row r="22" spans="1:4" ht="16.5" thickBot="1">
      <c r="A22" s="162" t="s">
        <v>531</v>
      </c>
      <c r="B22" s="407">
        <f>SUM(B15:B21)</f>
        <v>10475000</v>
      </c>
      <c r="C22" s="407">
        <f>SUM(C15:C21)</f>
        <v>10475000</v>
      </c>
      <c r="D22" s="407">
        <f>SUM(D15:D21)</f>
        <v>10475000</v>
      </c>
    </row>
    <row r="23" spans="1:4" ht="16.5" thickBot="1">
      <c r="A23" s="318" t="s">
        <v>514</v>
      </c>
      <c r="B23" s="408">
        <f>B14+B22</f>
        <v>19475000</v>
      </c>
      <c r="C23" s="408">
        <f>C14+C22</f>
        <v>11475000</v>
      </c>
      <c r="D23" s="408">
        <f>D14+D22</f>
        <v>20475000</v>
      </c>
    </row>
    <row r="24" spans="2:4" ht="12.75">
      <c r="B24" s="161"/>
      <c r="C24" s="161"/>
      <c r="D24" s="161"/>
    </row>
    <row r="30" ht="12.75">
      <c r="A30" s="178"/>
    </row>
  </sheetData>
  <sheetProtection/>
  <mergeCells count="1">
    <mergeCell ref="A2:D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Header>&amp;R7. sz.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4"/>
  <sheetViews>
    <sheetView view="pageBreakPreview" zoomScaleSheetLayoutView="100" workbookViewId="0" topLeftCell="A13">
      <selection activeCell="C28" sqref="C28"/>
    </sheetView>
  </sheetViews>
  <sheetFormatPr defaultColWidth="9.00390625" defaultRowHeight="12.75"/>
  <cols>
    <col min="1" max="1" width="9.375" style="127" customWidth="1"/>
    <col min="2" max="2" width="62.125" style="127" bestFit="1" customWidth="1"/>
    <col min="3" max="3" width="15.625" style="127" customWidth="1"/>
    <col min="4" max="4" width="12.125" style="127" customWidth="1"/>
    <col min="5" max="16384" width="9.375" style="127" customWidth="1"/>
  </cols>
  <sheetData>
    <row r="1" spans="1:7" ht="12.75">
      <c r="A1" s="197"/>
      <c r="B1" s="202"/>
      <c r="C1" s="203"/>
      <c r="D1" s="204"/>
      <c r="E1" s="197"/>
      <c r="F1" s="197"/>
      <c r="G1" s="197"/>
    </row>
    <row r="2" spans="1:7" ht="13.5" thickBot="1">
      <c r="A2" s="197"/>
      <c r="B2" s="205"/>
      <c r="C2" s="197"/>
      <c r="D2" s="206"/>
      <c r="E2" s="197"/>
      <c r="F2" s="197"/>
      <c r="G2" s="197"/>
    </row>
    <row r="3" spans="1:7" ht="16.5" thickBot="1">
      <c r="A3" s="197"/>
      <c r="B3" s="917" t="s">
        <v>625</v>
      </c>
      <c r="C3" s="918"/>
      <c r="D3" s="919"/>
      <c r="E3" s="197"/>
      <c r="F3" s="197"/>
      <c r="G3" s="197"/>
    </row>
    <row r="4" spans="1:7" ht="12.75">
      <c r="A4" s="197"/>
      <c r="B4" s="205"/>
      <c r="C4" s="197"/>
      <c r="D4" s="206"/>
      <c r="E4" s="197"/>
      <c r="F4" s="197"/>
      <c r="G4" s="197"/>
    </row>
    <row r="5" spans="1:7" ht="12.75">
      <c r="A5" s="197"/>
      <c r="B5" s="207"/>
      <c r="C5" s="197"/>
      <c r="D5" s="206"/>
      <c r="E5" s="197"/>
      <c r="F5" s="197"/>
      <c r="G5" s="197"/>
    </row>
    <row r="6" spans="1:7" ht="13.5" thickBot="1">
      <c r="A6" s="197"/>
      <c r="B6" s="205"/>
      <c r="C6" s="197"/>
      <c r="D6" s="206"/>
      <c r="E6" s="197"/>
      <c r="F6" s="197"/>
      <c r="G6" s="197"/>
    </row>
    <row r="7" spans="1:7" ht="32.25" customHeight="1" thickBot="1">
      <c r="A7" s="197"/>
      <c r="B7" s="201" t="s">
        <v>43</v>
      </c>
      <c r="C7" s="915" t="s">
        <v>584</v>
      </c>
      <c r="D7" s="916"/>
      <c r="E7" s="197"/>
      <c r="F7" s="197"/>
      <c r="G7" s="197"/>
    </row>
    <row r="8" spans="1:7" ht="15.75">
      <c r="A8" s="197"/>
      <c r="B8" s="208" t="s">
        <v>515</v>
      </c>
      <c r="C8" s="200" t="s">
        <v>552</v>
      </c>
      <c r="D8" s="209" t="s">
        <v>553</v>
      </c>
      <c r="E8" s="197"/>
      <c r="F8" s="197"/>
      <c r="G8" s="197"/>
    </row>
    <row r="9" spans="1:7" ht="15.75">
      <c r="A9" s="197"/>
      <c r="B9" s="210" t="s">
        <v>516</v>
      </c>
      <c r="C9" s="198">
        <v>5</v>
      </c>
      <c r="D9" s="211"/>
      <c r="E9" s="197"/>
      <c r="F9" s="197"/>
      <c r="G9" s="197"/>
    </row>
    <row r="10" spans="1:7" ht="15.75">
      <c r="A10" s="197"/>
      <c r="B10" s="210" t="s">
        <v>549</v>
      </c>
      <c r="C10" s="198">
        <v>2</v>
      </c>
      <c r="D10" s="211"/>
      <c r="E10" s="197"/>
      <c r="F10" s="197"/>
      <c r="G10" s="197"/>
    </row>
    <row r="11" spans="1:7" ht="15.75">
      <c r="A11" s="197"/>
      <c r="B11" s="210" t="s">
        <v>517</v>
      </c>
      <c r="C11" s="198">
        <v>1</v>
      </c>
      <c r="D11" s="211"/>
      <c r="E11" s="197"/>
      <c r="F11" s="197"/>
      <c r="G11" s="197"/>
    </row>
    <row r="12" spans="1:7" ht="15.75">
      <c r="A12" s="197"/>
      <c r="B12" s="210" t="s">
        <v>518</v>
      </c>
      <c r="C12" s="198">
        <v>4</v>
      </c>
      <c r="D12" s="211"/>
      <c r="E12" s="197"/>
      <c r="F12" s="197"/>
      <c r="G12" s="197"/>
    </row>
    <row r="13" spans="1:7" ht="15.75">
      <c r="A13" s="197"/>
      <c r="B13" s="210" t="s">
        <v>519</v>
      </c>
      <c r="C13" s="198">
        <v>15</v>
      </c>
      <c r="D13" s="211"/>
      <c r="E13" s="197"/>
      <c r="F13" s="197"/>
      <c r="G13" s="197"/>
    </row>
    <row r="14" spans="1:7" ht="15.75">
      <c r="A14" s="197"/>
      <c r="B14" s="210"/>
      <c r="C14" s="198"/>
      <c r="D14" s="211"/>
      <c r="E14" s="197"/>
      <c r="F14" s="197"/>
      <c r="G14" s="197"/>
    </row>
    <row r="15" spans="1:7" ht="15.75">
      <c r="A15" s="197"/>
      <c r="B15" s="212" t="s">
        <v>520</v>
      </c>
      <c r="C15" s="198"/>
      <c r="D15" s="211"/>
      <c r="E15" s="197"/>
      <c r="F15" s="197"/>
      <c r="G15" s="197"/>
    </row>
    <row r="16" spans="1:7" ht="15.75">
      <c r="A16" s="197"/>
      <c r="B16" s="210" t="s">
        <v>516</v>
      </c>
      <c r="C16" s="198">
        <v>23</v>
      </c>
      <c r="D16" s="211">
        <v>2</v>
      </c>
      <c r="E16" s="197"/>
      <c r="F16" s="197"/>
      <c r="G16" s="197"/>
    </row>
    <row r="17" spans="1:7" ht="15.75">
      <c r="A17" s="197"/>
      <c r="B17" s="210" t="s">
        <v>626</v>
      </c>
      <c r="C17" s="198">
        <v>15</v>
      </c>
      <c r="D17" s="211"/>
      <c r="E17" s="197"/>
      <c r="F17" s="197"/>
      <c r="G17" s="197"/>
    </row>
    <row r="18" spans="1:7" ht="15.75">
      <c r="A18" s="197"/>
      <c r="B18" s="210" t="s">
        <v>521</v>
      </c>
      <c r="C18" s="198">
        <v>2</v>
      </c>
      <c r="D18" s="211">
        <v>1</v>
      </c>
      <c r="E18" s="197"/>
      <c r="F18" s="197"/>
      <c r="G18" s="197"/>
    </row>
    <row r="19" spans="1:7" ht="15.75">
      <c r="A19" s="197"/>
      <c r="B19" s="210"/>
      <c r="C19" s="198"/>
      <c r="D19" s="211"/>
      <c r="E19" s="197"/>
      <c r="F19" s="197"/>
      <c r="G19" s="197"/>
    </row>
    <row r="20" spans="1:7" ht="15.75">
      <c r="A20" s="197"/>
      <c r="B20" s="212" t="s">
        <v>522</v>
      </c>
      <c r="C20" s="198"/>
      <c r="D20" s="213"/>
      <c r="E20" s="197"/>
      <c r="F20" s="197"/>
      <c r="G20" s="197"/>
    </row>
    <row r="21" spans="1:7" ht="15.75">
      <c r="A21" s="197"/>
      <c r="B21" s="210" t="s">
        <v>523</v>
      </c>
      <c r="C21" s="198">
        <v>54</v>
      </c>
      <c r="D21" s="213"/>
      <c r="E21" s="197"/>
      <c r="F21" s="197"/>
      <c r="G21" s="197"/>
    </row>
    <row r="22" spans="1:7" ht="15.75">
      <c r="A22" s="197"/>
      <c r="B22" s="210" t="s">
        <v>524</v>
      </c>
      <c r="C22" s="198">
        <v>6</v>
      </c>
      <c r="D22" s="213"/>
      <c r="E22" s="197"/>
      <c r="F22" s="197"/>
      <c r="G22" s="197"/>
    </row>
    <row r="23" spans="1:7" ht="15.75">
      <c r="A23" s="197"/>
      <c r="B23" s="210"/>
      <c r="C23" s="198"/>
      <c r="D23" s="213"/>
      <c r="E23" s="197"/>
      <c r="F23" s="197"/>
      <c r="G23" s="197"/>
    </row>
    <row r="24" spans="1:7" ht="15.75">
      <c r="A24" s="197"/>
      <c r="B24" s="212" t="s">
        <v>525</v>
      </c>
      <c r="C24" s="198"/>
      <c r="D24" s="213"/>
      <c r="E24" s="197"/>
      <c r="F24" s="197"/>
      <c r="G24" s="197"/>
    </row>
    <row r="25" spans="1:7" ht="15.75">
      <c r="A25" s="197"/>
      <c r="B25" s="210" t="s">
        <v>526</v>
      </c>
      <c r="C25" s="198">
        <v>3</v>
      </c>
      <c r="D25" s="213"/>
      <c r="E25" s="197"/>
      <c r="F25" s="197"/>
      <c r="G25" s="197"/>
    </row>
    <row r="26" spans="1:7" ht="15.75">
      <c r="A26" s="197"/>
      <c r="B26" s="210"/>
      <c r="C26" s="198"/>
      <c r="D26" s="213"/>
      <c r="E26" s="197"/>
      <c r="F26" s="197"/>
      <c r="G26" s="197"/>
    </row>
    <row r="27" spans="1:7" ht="15.75">
      <c r="A27" s="197"/>
      <c r="B27" s="210"/>
      <c r="C27" s="199"/>
      <c r="D27" s="213"/>
      <c r="E27" s="197"/>
      <c r="F27" s="197"/>
      <c r="G27" s="197"/>
    </row>
    <row r="28" spans="1:7" ht="15.75">
      <c r="A28" s="197"/>
      <c r="B28" s="210"/>
      <c r="C28" s="199"/>
      <c r="D28" s="213"/>
      <c r="E28" s="197"/>
      <c r="F28" s="197"/>
      <c r="G28" s="197"/>
    </row>
    <row r="29" spans="1:7" ht="15.75">
      <c r="A29" s="197"/>
      <c r="B29" s="210"/>
      <c r="C29" s="199"/>
      <c r="D29" s="213"/>
      <c r="E29" s="197"/>
      <c r="F29" s="197"/>
      <c r="G29" s="197"/>
    </row>
    <row r="30" spans="1:7" ht="15.75">
      <c r="A30" s="197"/>
      <c r="B30" s="210"/>
      <c r="C30" s="199"/>
      <c r="D30" s="213"/>
      <c r="E30" s="197"/>
      <c r="F30" s="197"/>
      <c r="G30" s="197"/>
    </row>
    <row r="31" spans="1:7" ht="16.5" thickBot="1">
      <c r="A31" s="197"/>
      <c r="B31" s="210"/>
      <c r="C31" s="385"/>
      <c r="D31" s="213"/>
      <c r="E31" s="197"/>
      <c r="F31" s="197"/>
      <c r="G31" s="197"/>
    </row>
    <row r="32" spans="1:7" ht="16.5" thickBot="1">
      <c r="A32" s="197"/>
      <c r="B32" s="214" t="s">
        <v>527</v>
      </c>
      <c r="C32" s="386">
        <f>SUM(C8:C31)</f>
        <v>130</v>
      </c>
      <c r="D32" s="215">
        <v>3</v>
      </c>
      <c r="E32" s="197"/>
      <c r="F32" s="197"/>
      <c r="G32" s="197"/>
    </row>
    <row r="33" spans="1:7" ht="12.75">
      <c r="A33" s="197"/>
      <c r="B33" s="197"/>
      <c r="C33" s="197"/>
      <c r="D33" s="197"/>
      <c r="E33" s="197"/>
      <c r="F33" s="197"/>
      <c r="G33" s="197"/>
    </row>
    <row r="34" spans="1:7" ht="12.75">
      <c r="A34" s="197"/>
      <c r="B34" s="197"/>
      <c r="C34" s="197"/>
      <c r="D34" s="197"/>
      <c r="E34" s="197"/>
      <c r="F34" s="197"/>
      <c r="G34" s="197"/>
    </row>
    <row r="35" spans="1:7" ht="12.75">
      <c r="A35" s="197"/>
      <c r="B35" s="197"/>
      <c r="C35" s="197"/>
      <c r="D35" s="197"/>
      <c r="E35" s="197"/>
      <c r="F35" s="197"/>
      <c r="G35" s="197"/>
    </row>
    <row r="36" spans="1:7" ht="12.75">
      <c r="A36" s="197"/>
      <c r="B36" s="197"/>
      <c r="C36" s="197"/>
      <c r="D36" s="197"/>
      <c r="E36" s="197"/>
      <c r="F36" s="197"/>
      <c r="G36" s="197"/>
    </row>
    <row r="37" spans="1:7" ht="12.75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197"/>
      <c r="E38" s="197"/>
      <c r="F38" s="197"/>
      <c r="G38" s="197"/>
    </row>
    <row r="39" spans="1:7" ht="12.75">
      <c r="A39" s="197"/>
      <c r="B39" s="197"/>
      <c r="C39" s="197"/>
      <c r="D39" s="197"/>
      <c r="E39" s="197"/>
      <c r="F39" s="197"/>
      <c r="G39" s="197"/>
    </row>
    <row r="40" spans="1:7" ht="12.75">
      <c r="A40" s="197"/>
      <c r="B40" s="197"/>
      <c r="C40" s="197"/>
      <c r="D40" s="197"/>
      <c r="E40" s="197"/>
      <c r="F40" s="197"/>
      <c r="G40" s="197"/>
    </row>
    <row r="41" spans="1:7" ht="12.75">
      <c r="A41" s="197"/>
      <c r="B41" s="197"/>
      <c r="C41" s="197"/>
      <c r="D41" s="197"/>
      <c r="E41" s="197"/>
      <c r="F41" s="197"/>
      <c r="G41" s="197"/>
    </row>
    <row r="42" spans="1:7" ht="12.75">
      <c r="A42" s="197"/>
      <c r="B42" s="197"/>
      <c r="C42" s="197"/>
      <c r="D42" s="197"/>
      <c r="E42" s="197"/>
      <c r="F42" s="197"/>
      <c r="G42" s="197"/>
    </row>
    <row r="43" spans="1:7" ht="12.75">
      <c r="A43" s="197"/>
      <c r="B43" s="197"/>
      <c r="C43" s="197"/>
      <c r="D43" s="197"/>
      <c r="E43" s="197"/>
      <c r="F43" s="197"/>
      <c r="G43" s="197"/>
    </row>
    <row r="44" spans="1:7" ht="12.75">
      <c r="A44" s="197"/>
      <c r="B44" s="197"/>
      <c r="C44" s="197"/>
      <c r="D44" s="197"/>
      <c r="E44" s="197"/>
      <c r="F44" s="197"/>
      <c r="G44" s="197"/>
    </row>
  </sheetData>
  <sheetProtection selectLockedCells="1" selectUnlockedCells="1"/>
  <mergeCells count="2">
    <mergeCell ref="C7:D7"/>
    <mergeCell ref="B3:D3"/>
  </mergeCells>
  <printOptions horizontalCentered="1" verticalCentered="1"/>
  <pageMargins left="0.7086614173228347" right="0.7086614173228347" top="0.5905511811023623" bottom="0.7480314960629921" header="0.31496062992125984" footer="0.5118110236220472"/>
  <pageSetup horizontalDpi="300" verticalDpi="300" orientation="portrait" paperSize="9" scale="81" r:id="rId1"/>
  <headerFooter alignWithMargins="0">
    <oddHeader>&amp;R8. sz.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9"/>
  <sheetViews>
    <sheetView view="pageBreakPreview" zoomScale="90" zoomScaleNormal="90" zoomScaleSheetLayoutView="90" workbookViewId="0" topLeftCell="B130">
      <selection activeCell="B160" sqref="B160"/>
    </sheetView>
  </sheetViews>
  <sheetFormatPr defaultColWidth="9.00390625" defaultRowHeight="12.75"/>
  <cols>
    <col min="1" max="1" width="9.50390625" style="568" customWidth="1"/>
    <col min="2" max="2" width="62.00390625" style="66" customWidth="1"/>
    <col min="3" max="9" width="12.875" style="617" customWidth="1"/>
    <col min="10" max="16384" width="9.375" style="75" customWidth="1"/>
  </cols>
  <sheetData>
    <row r="1" spans="1:9" ht="15.75" customHeight="1">
      <c r="A1" s="859" t="s">
        <v>2</v>
      </c>
      <c r="B1" s="859"/>
      <c r="C1" s="859"/>
      <c r="D1" s="75"/>
      <c r="E1" s="75"/>
      <c r="F1" s="75"/>
      <c r="G1" s="75"/>
      <c r="H1" s="75"/>
      <c r="I1" s="75"/>
    </row>
    <row r="2" spans="1:9" ht="15.75" customHeight="1" thickBot="1">
      <c r="A2" s="860" t="s">
        <v>85</v>
      </c>
      <c r="B2" s="860"/>
      <c r="C2" s="753"/>
      <c r="D2" s="753"/>
      <c r="E2" s="753"/>
      <c r="F2" s="753"/>
      <c r="G2" s="753"/>
      <c r="H2" s="753"/>
      <c r="I2" s="753" t="s">
        <v>506</v>
      </c>
    </row>
    <row r="3" spans="1:9" ht="37.5" customHeight="1" thickBot="1">
      <c r="A3" s="7" t="s">
        <v>48</v>
      </c>
      <c r="B3" s="570" t="s">
        <v>3</v>
      </c>
      <c r="C3" s="183" t="s">
        <v>581</v>
      </c>
      <c r="D3" s="394" t="s">
        <v>699</v>
      </c>
      <c r="E3" s="394" t="s">
        <v>701</v>
      </c>
      <c r="F3" s="394" t="s">
        <v>708</v>
      </c>
      <c r="G3" s="394" t="s">
        <v>709</v>
      </c>
      <c r="H3" s="394" t="s">
        <v>712</v>
      </c>
      <c r="I3" s="394" t="s">
        <v>700</v>
      </c>
    </row>
    <row r="4" spans="1:9" s="76" customFormat="1" ht="12" customHeight="1" thickBot="1">
      <c r="A4" s="74"/>
      <c r="B4" s="571" t="s">
        <v>372</v>
      </c>
      <c r="C4" s="572" t="s">
        <v>373</v>
      </c>
      <c r="D4" s="572" t="s">
        <v>374</v>
      </c>
      <c r="E4" s="572" t="s">
        <v>375</v>
      </c>
      <c r="F4" s="572" t="s">
        <v>604</v>
      </c>
      <c r="G4" s="572" t="s">
        <v>559</v>
      </c>
      <c r="H4" s="572" t="s">
        <v>653</v>
      </c>
      <c r="I4" s="572" t="s">
        <v>711</v>
      </c>
    </row>
    <row r="5" spans="1:9" s="77" customFormat="1" ht="12" customHeight="1" thickBot="1">
      <c r="A5" s="9" t="s">
        <v>4</v>
      </c>
      <c r="B5" s="573" t="s">
        <v>144</v>
      </c>
      <c r="C5" s="262">
        <f aca="true" t="shared" si="0" ref="C5:I5">+C6+C7+C8+C9+C10+C11</f>
        <v>0</v>
      </c>
      <c r="D5" s="262">
        <f t="shared" si="0"/>
        <v>0</v>
      </c>
      <c r="E5" s="262">
        <f t="shared" si="0"/>
        <v>0</v>
      </c>
      <c r="F5" s="262">
        <f t="shared" si="0"/>
        <v>0</v>
      </c>
      <c r="G5" s="262">
        <f t="shared" si="0"/>
        <v>0</v>
      </c>
      <c r="H5" s="262">
        <f t="shared" si="0"/>
        <v>0</v>
      </c>
      <c r="I5" s="262">
        <f t="shared" si="0"/>
        <v>0</v>
      </c>
    </row>
    <row r="6" spans="1:9" s="77" customFormat="1" ht="12" customHeight="1">
      <c r="A6" s="80" t="s">
        <v>60</v>
      </c>
      <c r="B6" s="574" t="s">
        <v>145</v>
      </c>
      <c r="C6" s="575"/>
      <c r="D6" s="575"/>
      <c r="E6" s="575"/>
      <c r="F6" s="575"/>
      <c r="G6" s="575"/>
      <c r="H6" s="575"/>
      <c r="I6" s="575"/>
    </row>
    <row r="7" spans="1:9" s="77" customFormat="1" ht="12" customHeight="1">
      <c r="A7" s="81" t="s">
        <v>61</v>
      </c>
      <c r="B7" s="576" t="s">
        <v>146</v>
      </c>
      <c r="C7" s="267"/>
      <c r="D7" s="267"/>
      <c r="E7" s="267"/>
      <c r="F7" s="267"/>
      <c r="G7" s="267"/>
      <c r="H7" s="267"/>
      <c r="I7" s="267"/>
    </row>
    <row r="8" spans="1:9" s="77" customFormat="1" ht="12" customHeight="1">
      <c r="A8" s="81" t="s">
        <v>62</v>
      </c>
      <c r="B8" s="576" t="s">
        <v>401</v>
      </c>
      <c r="C8" s="267"/>
      <c r="D8" s="267"/>
      <c r="E8" s="267"/>
      <c r="F8" s="267"/>
      <c r="G8" s="267"/>
      <c r="H8" s="267"/>
      <c r="I8" s="267"/>
    </row>
    <row r="9" spans="1:9" s="77" customFormat="1" ht="12" customHeight="1">
      <c r="A9" s="81" t="s">
        <v>63</v>
      </c>
      <c r="B9" s="576" t="s">
        <v>147</v>
      </c>
      <c r="C9" s="267"/>
      <c r="D9" s="267"/>
      <c r="E9" s="267"/>
      <c r="F9" s="267"/>
      <c r="G9" s="267"/>
      <c r="H9" s="267"/>
      <c r="I9" s="267"/>
    </row>
    <row r="10" spans="1:9" s="77" customFormat="1" ht="12" customHeight="1">
      <c r="A10" s="81" t="s">
        <v>82</v>
      </c>
      <c r="B10" s="577" t="s">
        <v>318</v>
      </c>
      <c r="C10" s="267"/>
      <c r="D10" s="267"/>
      <c r="E10" s="267"/>
      <c r="F10" s="267"/>
      <c r="G10" s="267"/>
      <c r="H10" s="267"/>
      <c r="I10" s="267"/>
    </row>
    <row r="11" spans="1:9" s="77" customFormat="1" ht="12" customHeight="1" thickBot="1">
      <c r="A11" s="82" t="s">
        <v>64</v>
      </c>
      <c r="B11" s="578" t="s">
        <v>319</v>
      </c>
      <c r="C11" s="267"/>
      <c r="D11" s="267"/>
      <c r="E11" s="267"/>
      <c r="F11" s="267"/>
      <c r="G11" s="267"/>
      <c r="H11" s="267"/>
      <c r="I11" s="267"/>
    </row>
    <row r="12" spans="1:9" s="77" customFormat="1" ht="12" customHeight="1" thickBot="1">
      <c r="A12" s="9" t="s">
        <v>5</v>
      </c>
      <c r="B12" s="579" t="s">
        <v>148</v>
      </c>
      <c r="C12" s="262">
        <f aca="true" t="shared" si="1" ref="C12:I12">+C13+C14+C15+C16+C17</f>
        <v>0</v>
      </c>
      <c r="D12" s="262">
        <f t="shared" si="1"/>
        <v>0</v>
      </c>
      <c r="E12" s="262">
        <f t="shared" si="1"/>
        <v>0</v>
      </c>
      <c r="F12" s="262">
        <f t="shared" si="1"/>
        <v>0</v>
      </c>
      <c r="G12" s="262">
        <f t="shared" si="1"/>
        <v>0</v>
      </c>
      <c r="H12" s="262">
        <f t="shared" si="1"/>
        <v>0</v>
      </c>
      <c r="I12" s="262">
        <f t="shared" si="1"/>
        <v>0</v>
      </c>
    </row>
    <row r="13" spans="1:9" s="77" customFormat="1" ht="12" customHeight="1">
      <c r="A13" s="80" t="s">
        <v>66</v>
      </c>
      <c r="B13" s="574" t="s">
        <v>149</v>
      </c>
      <c r="C13" s="575"/>
      <c r="D13" s="575"/>
      <c r="E13" s="575"/>
      <c r="F13" s="575"/>
      <c r="G13" s="575"/>
      <c r="H13" s="575"/>
      <c r="I13" s="575"/>
    </row>
    <row r="14" spans="1:9" s="77" customFormat="1" ht="12" customHeight="1">
      <c r="A14" s="81" t="s">
        <v>67</v>
      </c>
      <c r="B14" s="576" t="s">
        <v>150</v>
      </c>
      <c r="C14" s="267"/>
      <c r="D14" s="267"/>
      <c r="E14" s="267"/>
      <c r="F14" s="267"/>
      <c r="G14" s="267"/>
      <c r="H14" s="267"/>
      <c r="I14" s="267"/>
    </row>
    <row r="15" spans="1:9" s="77" customFormat="1" ht="12" customHeight="1">
      <c r="A15" s="81" t="s">
        <v>68</v>
      </c>
      <c r="B15" s="576" t="s">
        <v>632</v>
      </c>
      <c r="C15" s="267"/>
      <c r="D15" s="267"/>
      <c r="E15" s="267"/>
      <c r="F15" s="267"/>
      <c r="G15" s="267"/>
      <c r="H15" s="267"/>
      <c r="I15" s="267"/>
    </row>
    <row r="16" spans="1:9" s="77" customFormat="1" ht="12" customHeight="1">
      <c r="A16" s="81" t="s">
        <v>69</v>
      </c>
      <c r="B16" s="576" t="s">
        <v>312</v>
      </c>
      <c r="C16" s="267"/>
      <c r="D16" s="267"/>
      <c r="E16" s="267"/>
      <c r="F16" s="267"/>
      <c r="G16" s="267"/>
      <c r="H16" s="267"/>
      <c r="I16" s="267"/>
    </row>
    <row r="17" spans="1:9" s="77" customFormat="1" ht="12" customHeight="1">
      <c r="A17" s="81" t="s">
        <v>70</v>
      </c>
      <c r="B17" s="576" t="s">
        <v>151</v>
      </c>
      <c r="C17" s="267"/>
      <c r="D17" s="267"/>
      <c r="E17" s="267"/>
      <c r="F17" s="267"/>
      <c r="G17" s="267"/>
      <c r="H17" s="267"/>
      <c r="I17" s="267"/>
    </row>
    <row r="18" spans="1:9" s="77" customFormat="1" ht="12" customHeight="1" thickBot="1">
      <c r="A18" s="82" t="s">
        <v>76</v>
      </c>
      <c r="B18" s="578" t="s">
        <v>152</v>
      </c>
      <c r="C18" s="580"/>
      <c r="D18" s="580"/>
      <c r="E18" s="580"/>
      <c r="F18" s="580"/>
      <c r="G18" s="580"/>
      <c r="H18" s="580"/>
      <c r="I18" s="580"/>
    </row>
    <row r="19" spans="1:9" s="77" customFormat="1" ht="12" customHeight="1" thickBot="1">
      <c r="A19" s="9" t="s">
        <v>6</v>
      </c>
      <c r="B19" s="573" t="s">
        <v>153</v>
      </c>
      <c r="C19" s="262">
        <f aca="true" t="shared" si="2" ref="C19:I19">+C20+C21+C22+C23+C24</f>
        <v>0</v>
      </c>
      <c r="D19" s="262">
        <f t="shared" si="2"/>
        <v>0</v>
      </c>
      <c r="E19" s="262">
        <f t="shared" si="2"/>
        <v>0</v>
      </c>
      <c r="F19" s="262">
        <f t="shared" si="2"/>
        <v>0</v>
      </c>
      <c r="G19" s="262">
        <f t="shared" si="2"/>
        <v>0</v>
      </c>
      <c r="H19" s="262">
        <f t="shared" si="2"/>
        <v>0</v>
      </c>
      <c r="I19" s="262">
        <f t="shared" si="2"/>
        <v>0</v>
      </c>
    </row>
    <row r="20" spans="1:9" s="77" customFormat="1" ht="12" customHeight="1">
      <c r="A20" s="80" t="s">
        <v>49</v>
      </c>
      <c r="B20" s="574" t="s">
        <v>154</v>
      </c>
      <c r="C20" s="575"/>
      <c r="D20" s="575"/>
      <c r="E20" s="575"/>
      <c r="F20" s="575"/>
      <c r="G20" s="575"/>
      <c r="H20" s="575"/>
      <c r="I20" s="575"/>
    </row>
    <row r="21" spans="1:9" s="77" customFormat="1" ht="12" customHeight="1">
      <c r="A21" s="81" t="s">
        <v>50</v>
      </c>
      <c r="B21" s="576" t="s">
        <v>155</v>
      </c>
      <c r="C21" s="267"/>
      <c r="D21" s="267"/>
      <c r="E21" s="267"/>
      <c r="F21" s="267"/>
      <c r="G21" s="267"/>
      <c r="H21" s="267"/>
      <c r="I21" s="267"/>
    </row>
    <row r="22" spans="1:9" s="77" customFormat="1" ht="12" customHeight="1">
      <c r="A22" s="81" t="s">
        <v>51</v>
      </c>
      <c r="B22" s="576" t="s">
        <v>313</v>
      </c>
      <c r="C22" s="267"/>
      <c r="D22" s="267"/>
      <c r="E22" s="267"/>
      <c r="F22" s="267"/>
      <c r="G22" s="267"/>
      <c r="H22" s="267"/>
      <c r="I22" s="267"/>
    </row>
    <row r="23" spans="1:9" s="77" customFormat="1" ht="12" customHeight="1">
      <c r="A23" s="81" t="s">
        <v>52</v>
      </c>
      <c r="B23" s="576" t="s">
        <v>314</v>
      </c>
      <c r="C23" s="267"/>
      <c r="D23" s="267"/>
      <c r="E23" s="267"/>
      <c r="F23" s="267"/>
      <c r="G23" s="267"/>
      <c r="H23" s="267"/>
      <c r="I23" s="267"/>
    </row>
    <row r="24" spans="1:9" s="77" customFormat="1" ht="12" customHeight="1">
      <c r="A24" s="81" t="s">
        <v>94</v>
      </c>
      <c r="B24" s="576" t="s">
        <v>156</v>
      </c>
      <c r="C24" s="267"/>
      <c r="D24" s="267"/>
      <c r="E24" s="267"/>
      <c r="F24" s="267"/>
      <c r="G24" s="267"/>
      <c r="H24" s="267"/>
      <c r="I24" s="267"/>
    </row>
    <row r="25" spans="1:9" s="77" customFormat="1" ht="12" customHeight="1" thickBot="1">
      <c r="A25" s="82" t="s">
        <v>95</v>
      </c>
      <c r="B25" s="581" t="s">
        <v>157</v>
      </c>
      <c r="C25" s="580"/>
      <c r="D25" s="580"/>
      <c r="E25" s="580"/>
      <c r="F25" s="580"/>
      <c r="G25" s="580"/>
      <c r="H25" s="580"/>
      <c r="I25" s="580"/>
    </row>
    <row r="26" spans="1:9" s="77" customFormat="1" ht="12" customHeight="1" thickBot="1">
      <c r="A26" s="9" t="s">
        <v>96</v>
      </c>
      <c r="B26" s="573" t="s">
        <v>402</v>
      </c>
      <c r="C26" s="582">
        <f aca="true" t="shared" si="3" ref="C26:I26">SUM(C27:C33)</f>
        <v>27000000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27000000</v>
      </c>
    </row>
    <row r="27" spans="1:9" s="77" customFormat="1" ht="12" customHeight="1">
      <c r="A27" s="80" t="s">
        <v>158</v>
      </c>
      <c r="B27" s="574" t="s">
        <v>406</v>
      </c>
      <c r="C27" s="575"/>
      <c r="D27" s="575"/>
      <c r="E27" s="575"/>
      <c r="F27" s="575"/>
      <c r="G27" s="575"/>
      <c r="H27" s="575"/>
      <c r="I27" s="575"/>
    </row>
    <row r="28" spans="1:9" s="77" customFormat="1" ht="12" customHeight="1">
      <c r="A28" s="81" t="s">
        <v>159</v>
      </c>
      <c r="B28" s="576" t="s">
        <v>634</v>
      </c>
      <c r="C28" s="267"/>
      <c r="D28" s="267"/>
      <c r="E28" s="267"/>
      <c r="F28" s="267"/>
      <c r="G28" s="267"/>
      <c r="H28" s="267"/>
      <c r="I28" s="267"/>
    </row>
    <row r="29" spans="1:9" s="77" customFormat="1" ht="12" customHeight="1">
      <c r="A29" s="81" t="s">
        <v>160</v>
      </c>
      <c r="B29" s="576" t="s">
        <v>407</v>
      </c>
      <c r="C29" s="267">
        <v>27000000</v>
      </c>
      <c r="D29" s="267"/>
      <c r="E29" s="267"/>
      <c r="F29" s="267"/>
      <c r="G29" s="267"/>
      <c r="H29" s="267"/>
      <c r="I29" s="267">
        <v>27000000</v>
      </c>
    </row>
    <row r="30" spans="1:9" s="77" customFormat="1" ht="12" customHeight="1">
      <c r="A30" s="81" t="s">
        <v>161</v>
      </c>
      <c r="B30" s="576" t="s">
        <v>408</v>
      </c>
      <c r="C30" s="267"/>
      <c r="D30" s="267"/>
      <c r="E30" s="267"/>
      <c r="F30" s="267"/>
      <c r="G30" s="267"/>
      <c r="H30" s="267"/>
      <c r="I30" s="267"/>
    </row>
    <row r="31" spans="1:9" s="77" customFormat="1" ht="12" customHeight="1">
      <c r="A31" s="81" t="s">
        <v>403</v>
      </c>
      <c r="B31" s="576" t="s">
        <v>162</v>
      </c>
      <c r="C31" s="267"/>
      <c r="D31" s="267"/>
      <c r="E31" s="267"/>
      <c r="F31" s="267"/>
      <c r="G31" s="267"/>
      <c r="H31" s="267"/>
      <c r="I31" s="267"/>
    </row>
    <row r="32" spans="1:9" s="77" customFormat="1" ht="12" customHeight="1">
      <c r="A32" s="81" t="s">
        <v>404</v>
      </c>
      <c r="B32" s="576" t="s">
        <v>163</v>
      </c>
      <c r="C32" s="267"/>
      <c r="D32" s="267"/>
      <c r="E32" s="267"/>
      <c r="F32" s="267"/>
      <c r="G32" s="267"/>
      <c r="H32" s="267"/>
      <c r="I32" s="267"/>
    </row>
    <row r="33" spans="1:9" s="77" customFormat="1" ht="12" customHeight="1" thickBot="1">
      <c r="A33" s="82" t="s">
        <v>405</v>
      </c>
      <c r="B33" s="583" t="s">
        <v>164</v>
      </c>
      <c r="C33" s="580"/>
      <c r="D33" s="580"/>
      <c r="E33" s="580"/>
      <c r="F33" s="580"/>
      <c r="G33" s="580"/>
      <c r="H33" s="580"/>
      <c r="I33" s="580"/>
    </row>
    <row r="34" spans="1:9" s="77" customFormat="1" ht="12" customHeight="1" thickBot="1">
      <c r="A34" s="9" t="s">
        <v>8</v>
      </c>
      <c r="B34" s="573" t="s">
        <v>320</v>
      </c>
      <c r="C34" s="262">
        <f aca="true" t="shared" si="4" ref="C34:I34">SUM(C35:C45)</f>
        <v>0</v>
      </c>
      <c r="D34" s="262">
        <f t="shared" si="4"/>
        <v>0</v>
      </c>
      <c r="E34" s="262">
        <f t="shared" si="4"/>
        <v>0</v>
      </c>
      <c r="F34" s="262">
        <f t="shared" si="4"/>
        <v>0</v>
      </c>
      <c r="G34" s="262">
        <f t="shared" si="4"/>
        <v>0</v>
      </c>
      <c r="H34" s="262">
        <f t="shared" si="4"/>
        <v>0</v>
      </c>
      <c r="I34" s="262">
        <f t="shared" si="4"/>
        <v>0</v>
      </c>
    </row>
    <row r="35" spans="1:9" s="77" customFormat="1" ht="12" customHeight="1">
      <c r="A35" s="80" t="s">
        <v>53</v>
      </c>
      <c r="B35" s="574" t="s">
        <v>167</v>
      </c>
      <c r="C35" s="575"/>
      <c r="D35" s="575"/>
      <c r="E35" s="575"/>
      <c r="F35" s="575"/>
      <c r="G35" s="575"/>
      <c r="H35" s="575"/>
      <c r="I35" s="575"/>
    </row>
    <row r="36" spans="1:9" s="77" customFormat="1" ht="12" customHeight="1">
      <c r="A36" s="81" t="s">
        <v>54</v>
      </c>
      <c r="B36" s="576" t="s">
        <v>168</v>
      </c>
      <c r="C36" s="267"/>
      <c r="D36" s="267"/>
      <c r="E36" s="267"/>
      <c r="F36" s="267"/>
      <c r="G36" s="267"/>
      <c r="H36" s="267"/>
      <c r="I36" s="267"/>
    </row>
    <row r="37" spans="1:9" s="77" customFormat="1" ht="12" customHeight="1">
      <c r="A37" s="81" t="s">
        <v>55</v>
      </c>
      <c r="B37" s="576" t="s">
        <v>169</v>
      </c>
      <c r="C37" s="267"/>
      <c r="D37" s="267"/>
      <c r="E37" s="267"/>
      <c r="F37" s="267"/>
      <c r="G37" s="267"/>
      <c r="H37" s="267"/>
      <c r="I37" s="267"/>
    </row>
    <row r="38" spans="1:9" s="77" customFormat="1" ht="12" customHeight="1">
      <c r="A38" s="81" t="s">
        <v>98</v>
      </c>
      <c r="B38" s="576" t="s">
        <v>170</v>
      </c>
      <c r="C38" s="267"/>
      <c r="D38" s="267"/>
      <c r="E38" s="267"/>
      <c r="F38" s="267"/>
      <c r="G38" s="267"/>
      <c r="H38" s="267"/>
      <c r="I38" s="267"/>
    </row>
    <row r="39" spans="1:9" s="77" customFormat="1" ht="12" customHeight="1">
      <c r="A39" s="81" t="s">
        <v>99</v>
      </c>
      <c r="B39" s="576" t="s">
        <v>171</v>
      </c>
      <c r="C39" s="267"/>
      <c r="D39" s="267"/>
      <c r="E39" s="267"/>
      <c r="F39" s="267"/>
      <c r="G39" s="267"/>
      <c r="H39" s="267"/>
      <c r="I39" s="267"/>
    </row>
    <row r="40" spans="1:9" s="77" customFormat="1" ht="12" customHeight="1">
      <c r="A40" s="81" t="s">
        <v>100</v>
      </c>
      <c r="B40" s="576" t="s">
        <v>172</v>
      </c>
      <c r="C40" s="267"/>
      <c r="D40" s="267"/>
      <c r="E40" s="267"/>
      <c r="F40" s="267"/>
      <c r="G40" s="267"/>
      <c r="H40" s="267"/>
      <c r="I40" s="267"/>
    </row>
    <row r="41" spans="1:9" s="77" customFormat="1" ht="12" customHeight="1">
      <c r="A41" s="81" t="s">
        <v>101</v>
      </c>
      <c r="B41" s="576" t="s">
        <v>173</v>
      </c>
      <c r="C41" s="267"/>
      <c r="D41" s="267"/>
      <c r="E41" s="267"/>
      <c r="F41" s="267"/>
      <c r="G41" s="267"/>
      <c r="H41" s="267"/>
      <c r="I41" s="267"/>
    </row>
    <row r="42" spans="1:9" s="77" customFormat="1" ht="12" customHeight="1">
      <c r="A42" s="81" t="s">
        <v>102</v>
      </c>
      <c r="B42" s="576" t="s">
        <v>409</v>
      </c>
      <c r="C42" s="267"/>
      <c r="D42" s="267"/>
      <c r="E42" s="267"/>
      <c r="F42" s="267"/>
      <c r="G42" s="267"/>
      <c r="H42" s="267"/>
      <c r="I42" s="267"/>
    </row>
    <row r="43" spans="1:9" s="77" customFormat="1" ht="12" customHeight="1">
      <c r="A43" s="81" t="s">
        <v>165</v>
      </c>
      <c r="B43" s="576" t="s">
        <v>175</v>
      </c>
      <c r="C43" s="584"/>
      <c r="D43" s="584"/>
      <c r="E43" s="584"/>
      <c r="F43" s="584"/>
      <c r="G43" s="584"/>
      <c r="H43" s="584"/>
      <c r="I43" s="584"/>
    </row>
    <row r="44" spans="1:9" s="77" customFormat="1" ht="12" customHeight="1">
      <c r="A44" s="82" t="s">
        <v>166</v>
      </c>
      <c r="B44" s="581" t="s">
        <v>322</v>
      </c>
      <c r="C44" s="585"/>
      <c r="D44" s="585"/>
      <c r="E44" s="585"/>
      <c r="F44" s="585"/>
      <c r="G44" s="585"/>
      <c r="H44" s="585"/>
      <c r="I44" s="585"/>
    </row>
    <row r="45" spans="1:9" s="77" customFormat="1" ht="12" customHeight="1" thickBot="1">
      <c r="A45" s="82" t="s">
        <v>321</v>
      </c>
      <c r="B45" s="578" t="s">
        <v>176</v>
      </c>
      <c r="C45" s="585"/>
      <c r="D45" s="585"/>
      <c r="E45" s="585"/>
      <c r="F45" s="585"/>
      <c r="G45" s="585"/>
      <c r="H45" s="585"/>
      <c r="I45" s="585"/>
    </row>
    <row r="46" spans="1:9" s="77" customFormat="1" ht="12" customHeight="1" thickBot="1">
      <c r="A46" s="9" t="s">
        <v>9</v>
      </c>
      <c r="B46" s="573" t="s">
        <v>177</v>
      </c>
      <c r="C46" s="262">
        <f aca="true" t="shared" si="5" ref="C46:I46">SUM(C47:C51)</f>
        <v>0</v>
      </c>
      <c r="D46" s="262">
        <f t="shared" si="5"/>
        <v>0</v>
      </c>
      <c r="E46" s="262">
        <f t="shared" si="5"/>
        <v>0</v>
      </c>
      <c r="F46" s="262">
        <f t="shared" si="5"/>
        <v>0</v>
      </c>
      <c r="G46" s="262">
        <f t="shared" si="5"/>
        <v>0</v>
      </c>
      <c r="H46" s="262">
        <f t="shared" si="5"/>
        <v>0</v>
      </c>
      <c r="I46" s="262">
        <f t="shared" si="5"/>
        <v>0</v>
      </c>
    </row>
    <row r="47" spans="1:9" s="77" customFormat="1" ht="12" customHeight="1">
      <c r="A47" s="80" t="s">
        <v>56</v>
      </c>
      <c r="B47" s="574" t="s">
        <v>181</v>
      </c>
      <c r="C47" s="586"/>
      <c r="D47" s="586"/>
      <c r="E47" s="586"/>
      <c r="F47" s="586"/>
      <c r="G47" s="586"/>
      <c r="H47" s="586"/>
      <c r="I47" s="586"/>
    </row>
    <row r="48" spans="1:9" s="77" customFormat="1" ht="12" customHeight="1">
      <c r="A48" s="81" t="s">
        <v>57</v>
      </c>
      <c r="B48" s="576" t="s">
        <v>182</v>
      </c>
      <c r="C48" s="584"/>
      <c r="D48" s="584"/>
      <c r="E48" s="584"/>
      <c r="F48" s="584"/>
      <c r="G48" s="584"/>
      <c r="H48" s="584"/>
      <c r="I48" s="584"/>
    </row>
    <row r="49" spans="1:9" s="77" customFormat="1" ht="12" customHeight="1">
      <c r="A49" s="81" t="s">
        <v>178</v>
      </c>
      <c r="B49" s="576" t="s">
        <v>183</v>
      </c>
      <c r="C49" s="584"/>
      <c r="D49" s="584"/>
      <c r="E49" s="584"/>
      <c r="F49" s="584"/>
      <c r="G49" s="584"/>
      <c r="H49" s="584"/>
      <c r="I49" s="584"/>
    </row>
    <row r="50" spans="1:9" s="77" customFormat="1" ht="12" customHeight="1">
      <c r="A50" s="81" t="s">
        <v>179</v>
      </c>
      <c r="B50" s="576" t="s">
        <v>184</v>
      </c>
      <c r="C50" s="584"/>
      <c r="D50" s="584"/>
      <c r="E50" s="584"/>
      <c r="F50" s="584"/>
      <c r="G50" s="584"/>
      <c r="H50" s="584"/>
      <c r="I50" s="584"/>
    </row>
    <row r="51" spans="1:9" s="77" customFormat="1" ht="12" customHeight="1" thickBot="1">
      <c r="A51" s="82" t="s">
        <v>180</v>
      </c>
      <c r="B51" s="578" t="s">
        <v>185</v>
      </c>
      <c r="C51" s="585"/>
      <c r="D51" s="585"/>
      <c r="E51" s="585"/>
      <c r="F51" s="585"/>
      <c r="G51" s="585"/>
      <c r="H51" s="585"/>
      <c r="I51" s="585"/>
    </row>
    <row r="52" spans="1:9" s="77" customFormat="1" ht="12" customHeight="1" thickBot="1">
      <c r="A52" s="9" t="s">
        <v>103</v>
      </c>
      <c r="B52" s="573" t="s">
        <v>186</v>
      </c>
      <c r="C52" s="262">
        <f aca="true" t="shared" si="6" ref="C52:I52">SUM(C53:C55)</f>
        <v>0</v>
      </c>
      <c r="D52" s="262">
        <f t="shared" si="6"/>
        <v>0</v>
      </c>
      <c r="E52" s="262">
        <f t="shared" si="6"/>
        <v>0</v>
      </c>
      <c r="F52" s="262">
        <f t="shared" si="6"/>
        <v>0</v>
      </c>
      <c r="G52" s="262">
        <f t="shared" si="6"/>
        <v>0</v>
      </c>
      <c r="H52" s="262">
        <f t="shared" si="6"/>
        <v>0</v>
      </c>
      <c r="I52" s="262">
        <f t="shared" si="6"/>
        <v>0</v>
      </c>
    </row>
    <row r="53" spans="1:9" s="77" customFormat="1" ht="12" customHeight="1">
      <c r="A53" s="80" t="s">
        <v>58</v>
      </c>
      <c r="B53" s="574" t="s">
        <v>187</v>
      </c>
      <c r="C53" s="575"/>
      <c r="D53" s="575"/>
      <c r="E53" s="575"/>
      <c r="F53" s="575"/>
      <c r="G53" s="575"/>
      <c r="H53" s="575"/>
      <c r="I53" s="575"/>
    </row>
    <row r="54" spans="1:9" s="77" customFormat="1" ht="12" customHeight="1">
      <c r="A54" s="81" t="s">
        <v>59</v>
      </c>
      <c r="B54" s="576" t="s">
        <v>315</v>
      </c>
      <c r="C54" s="267"/>
      <c r="D54" s="267"/>
      <c r="E54" s="267"/>
      <c r="F54" s="267"/>
      <c r="G54" s="267"/>
      <c r="H54" s="267"/>
      <c r="I54" s="267"/>
    </row>
    <row r="55" spans="1:9" s="77" customFormat="1" ht="12" customHeight="1">
      <c r="A55" s="81" t="s">
        <v>190</v>
      </c>
      <c r="B55" s="576" t="s">
        <v>188</v>
      </c>
      <c r="C55" s="267"/>
      <c r="D55" s="267"/>
      <c r="E55" s="267"/>
      <c r="F55" s="267"/>
      <c r="G55" s="267"/>
      <c r="H55" s="267"/>
      <c r="I55" s="267"/>
    </row>
    <row r="56" spans="1:9" s="77" customFormat="1" ht="12" customHeight="1" thickBot="1">
      <c r="A56" s="82" t="s">
        <v>191</v>
      </c>
      <c r="B56" s="578" t="s">
        <v>189</v>
      </c>
      <c r="C56" s="580"/>
      <c r="D56" s="580"/>
      <c r="E56" s="580"/>
      <c r="F56" s="580"/>
      <c r="G56" s="580"/>
      <c r="H56" s="580"/>
      <c r="I56" s="580"/>
    </row>
    <row r="57" spans="1:9" s="77" customFormat="1" ht="12" customHeight="1" thickBot="1">
      <c r="A57" s="9" t="s">
        <v>11</v>
      </c>
      <c r="B57" s="579" t="s">
        <v>192</v>
      </c>
      <c r="C57" s="262">
        <f aca="true" t="shared" si="7" ref="C57:I57">SUM(C58:C60)</f>
        <v>0</v>
      </c>
      <c r="D57" s="262">
        <f t="shared" si="7"/>
        <v>0</v>
      </c>
      <c r="E57" s="262">
        <f t="shared" si="7"/>
        <v>0</v>
      </c>
      <c r="F57" s="262">
        <f t="shared" si="7"/>
        <v>0</v>
      </c>
      <c r="G57" s="262">
        <f t="shared" si="7"/>
        <v>0</v>
      </c>
      <c r="H57" s="262">
        <f t="shared" si="7"/>
        <v>0</v>
      </c>
      <c r="I57" s="262">
        <f t="shared" si="7"/>
        <v>0</v>
      </c>
    </row>
    <row r="58" spans="1:9" s="77" customFormat="1" ht="12" customHeight="1">
      <c r="A58" s="80" t="s">
        <v>104</v>
      </c>
      <c r="B58" s="574" t="s">
        <v>194</v>
      </c>
      <c r="C58" s="584"/>
      <c r="D58" s="584"/>
      <c r="E58" s="584"/>
      <c r="F58" s="584"/>
      <c r="G58" s="584"/>
      <c r="H58" s="584"/>
      <c r="I58" s="584"/>
    </row>
    <row r="59" spans="1:9" s="77" customFormat="1" ht="12" customHeight="1">
      <c r="A59" s="81" t="s">
        <v>105</v>
      </c>
      <c r="B59" s="576" t="s">
        <v>316</v>
      </c>
      <c r="C59" s="584"/>
      <c r="D59" s="584"/>
      <c r="E59" s="584"/>
      <c r="F59" s="584"/>
      <c r="G59" s="584"/>
      <c r="H59" s="584"/>
      <c r="I59" s="584"/>
    </row>
    <row r="60" spans="1:9" s="77" customFormat="1" ht="12" customHeight="1">
      <c r="A60" s="81" t="s">
        <v>126</v>
      </c>
      <c r="B60" s="576" t="s">
        <v>195</v>
      </c>
      <c r="C60" s="584"/>
      <c r="D60" s="584"/>
      <c r="E60" s="584"/>
      <c r="F60" s="584"/>
      <c r="G60" s="584"/>
      <c r="H60" s="584"/>
      <c r="I60" s="584"/>
    </row>
    <row r="61" spans="1:9" s="77" customFormat="1" ht="12" customHeight="1" thickBot="1">
      <c r="A61" s="82" t="s">
        <v>193</v>
      </c>
      <c r="B61" s="578" t="s">
        <v>196</v>
      </c>
      <c r="C61" s="584"/>
      <c r="D61" s="584"/>
      <c r="E61" s="584"/>
      <c r="F61" s="584"/>
      <c r="G61" s="584"/>
      <c r="H61" s="584"/>
      <c r="I61" s="584"/>
    </row>
    <row r="62" spans="1:9" s="77" customFormat="1" ht="12" customHeight="1" thickBot="1">
      <c r="A62" s="9" t="s">
        <v>362</v>
      </c>
      <c r="B62" s="573" t="s">
        <v>197</v>
      </c>
      <c r="C62" s="582">
        <f aca="true" t="shared" si="8" ref="C62:I62">+C5+C12+C19+C26+C34+C46+C52+C57</f>
        <v>27000000</v>
      </c>
      <c r="D62" s="582">
        <f t="shared" si="8"/>
        <v>0</v>
      </c>
      <c r="E62" s="582">
        <f t="shared" si="8"/>
        <v>0</v>
      </c>
      <c r="F62" s="582">
        <f t="shared" si="8"/>
        <v>0</v>
      </c>
      <c r="G62" s="582">
        <f t="shared" si="8"/>
        <v>0</v>
      </c>
      <c r="H62" s="582">
        <f t="shared" si="8"/>
        <v>0</v>
      </c>
      <c r="I62" s="582">
        <f t="shared" si="8"/>
        <v>27000000</v>
      </c>
    </row>
    <row r="63" spans="1:9" s="77" customFormat="1" ht="12" customHeight="1" thickBot="1">
      <c r="A63" s="33" t="s">
        <v>198</v>
      </c>
      <c r="B63" s="579" t="s">
        <v>199</v>
      </c>
      <c r="C63" s="262">
        <f aca="true" t="shared" si="9" ref="C63:I63">SUM(C64:C66)</f>
        <v>0</v>
      </c>
      <c r="D63" s="262">
        <f t="shared" si="9"/>
        <v>0</v>
      </c>
      <c r="E63" s="262">
        <f t="shared" si="9"/>
        <v>0</v>
      </c>
      <c r="F63" s="262">
        <f t="shared" si="9"/>
        <v>0</v>
      </c>
      <c r="G63" s="262">
        <f t="shared" si="9"/>
        <v>0</v>
      </c>
      <c r="H63" s="262">
        <f t="shared" si="9"/>
        <v>0</v>
      </c>
      <c r="I63" s="262">
        <f t="shared" si="9"/>
        <v>0</v>
      </c>
    </row>
    <row r="64" spans="1:9" s="77" customFormat="1" ht="12" customHeight="1">
      <c r="A64" s="80" t="s">
        <v>230</v>
      </c>
      <c r="B64" s="574" t="s">
        <v>200</v>
      </c>
      <c r="C64" s="584"/>
      <c r="D64" s="584"/>
      <c r="E64" s="584"/>
      <c r="F64" s="584"/>
      <c r="G64" s="584"/>
      <c r="H64" s="584"/>
      <c r="I64" s="584"/>
    </row>
    <row r="65" spans="1:9" s="77" customFormat="1" ht="12" customHeight="1">
      <c r="A65" s="81" t="s">
        <v>239</v>
      </c>
      <c r="B65" s="576" t="s">
        <v>201</v>
      </c>
      <c r="C65" s="584"/>
      <c r="D65" s="584"/>
      <c r="E65" s="584"/>
      <c r="F65" s="584"/>
      <c r="G65" s="584"/>
      <c r="H65" s="584"/>
      <c r="I65" s="584"/>
    </row>
    <row r="66" spans="1:9" s="77" customFormat="1" ht="12" customHeight="1" thickBot="1">
      <c r="A66" s="82" t="s">
        <v>240</v>
      </c>
      <c r="B66" s="587" t="s">
        <v>347</v>
      </c>
      <c r="C66" s="584"/>
      <c r="D66" s="584"/>
      <c r="E66" s="584"/>
      <c r="F66" s="584"/>
      <c r="G66" s="584"/>
      <c r="H66" s="584"/>
      <c r="I66" s="584"/>
    </row>
    <row r="67" spans="1:9" s="77" customFormat="1" ht="12" customHeight="1" thickBot="1">
      <c r="A67" s="33" t="s">
        <v>203</v>
      </c>
      <c r="B67" s="579" t="s">
        <v>204</v>
      </c>
      <c r="C67" s="262">
        <f aca="true" t="shared" si="10" ref="C67:I67">SUM(C68:C71)</f>
        <v>0</v>
      </c>
      <c r="D67" s="262">
        <f t="shared" si="10"/>
        <v>0</v>
      </c>
      <c r="E67" s="262">
        <f t="shared" si="10"/>
        <v>0</v>
      </c>
      <c r="F67" s="262">
        <f t="shared" si="10"/>
        <v>0</v>
      </c>
      <c r="G67" s="262">
        <f t="shared" si="10"/>
        <v>0</v>
      </c>
      <c r="H67" s="262">
        <f t="shared" si="10"/>
        <v>0</v>
      </c>
      <c r="I67" s="262">
        <f t="shared" si="10"/>
        <v>0</v>
      </c>
    </row>
    <row r="68" spans="1:9" s="77" customFormat="1" ht="12" customHeight="1">
      <c r="A68" s="80" t="s">
        <v>83</v>
      </c>
      <c r="B68" s="574" t="s">
        <v>205</v>
      </c>
      <c r="C68" s="584"/>
      <c r="D68" s="584"/>
      <c r="E68" s="584"/>
      <c r="F68" s="584"/>
      <c r="G68" s="584"/>
      <c r="H68" s="584"/>
      <c r="I68" s="584"/>
    </row>
    <row r="69" spans="1:9" s="77" customFormat="1" ht="12" customHeight="1">
      <c r="A69" s="81" t="s">
        <v>84</v>
      </c>
      <c r="B69" s="576" t="s">
        <v>206</v>
      </c>
      <c r="C69" s="584"/>
      <c r="D69" s="584"/>
      <c r="E69" s="584"/>
      <c r="F69" s="584"/>
      <c r="G69" s="584"/>
      <c r="H69" s="584"/>
      <c r="I69" s="584"/>
    </row>
    <row r="70" spans="1:9" s="77" customFormat="1" ht="12" customHeight="1">
      <c r="A70" s="81" t="s">
        <v>231</v>
      </c>
      <c r="B70" s="576" t="s">
        <v>207</v>
      </c>
      <c r="C70" s="584"/>
      <c r="D70" s="584"/>
      <c r="E70" s="584"/>
      <c r="F70" s="584"/>
      <c r="G70" s="584"/>
      <c r="H70" s="584"/>
      <c r="I70" s="584"/>
    </row>
    <row r="71" spans="1:9" s="77" customFormat="1" ht="12" customHeight="1" thickBot="1">
      <c r="A71" s="82" t="s">
        <v>232</v>
      </c>
      <c r="B71" s="578" t="s">
        <v>208</v>
      </c>
      <c r="C71" s="584"/>
      <c r="D71" s="584"/>
      <c r="E71" s="584"/>
      <c r="F71" s="584"/>
      <c r="G71" s="584"/>
      <c r="H71" s="584"/>
      <c r="I71" s="584"/>
    </row>
    <row r="72" spans="1:9" s="77" customFormat="1" ht="12" customHeight="1" thickBot="1">
      <c r="A72" s="33" t="s">
        <v>209</v>
      </c>
      <c r="B72" s="579" t="s">
        <v>210</v>
      </c>
      <c r="C72" s="262">
        <f aca="true" t="shared" si="11" ref="C72:I72">SUM(C73:C74)</f>
        <v>0</v>
      </c>
      <c r="D72" s="262">
        <f t="shared" si="11"/>
        <v>0</v>
      </c>
      <c r="E72" s="262">
        <f t="shared" si="11"/>
        <v>0</v>
      </c>
      <c r="F72" s="262">
        <f t="shared" si="11"/>
        <v>0</v>
      </c>
      <c r="G72" s="262">
        <f t="shared" si="11"/>
        <v>0</v>
      </c>
      <c r="H72" s="262">
        <f t="shared" si="11"/>
        <v>0</v>
      </c>
      <c r="I72" s="262">
        <f t="shared" si="11"/>
        <v>0</v>
      </c>
    </row>
    <row r="73" spans="1:9" s="77" customFormat="1" ht="12" customHeight="1">
      <c r="A73" s="80" t="s">
        <v>233</v>
      </c>
      <c r="B73" s="574" t="s">
        <v>211</v>
      </c>
      <c r="C73" s="584"/>
      <c r="D73" s="584"/>
      <c r="E73" s="584"/>
      <c r="F73" s="584"/>
      <c r="G73" s="584"/>
      <c r="H73" s="584"/>
      <c r="I73" s="584"/>
    </row>
    <row r="74" spans="1:9" s="77" customFormat="1" ht="12" customHeight="1" thickBot="1">
      <c r="A74" s="82" t="s">
        <v>234</v>
      </c>
      <c r="B74" s="578" t="s">
        <v>212</v>
      </c>
      <c r="C74" s="584"/>
      <c r="D74" s="584"/>
      <c r="E74" s="584"/>
      <c r="F74" s="584"/>
      <c r="G74" s="584"/>
      <c r="H74" s="584"/>
      <c r="I74" s="584"/>
    </row>
    <row r="75" spans="1:9" s="77" customFormat="1" ht="12" customHeight="1" thickBot="1">
      <c r="A75" s="33" t="s">
        <v>213</v>
      </c>
      <c r="B75" s="579" t="s">
        <v>214</v>
      </c>
      <c r="C75" s="262">
        <f aca="true" t="shared" si="12" ref="C75:I75">SUM(C76:C78)</f>
        <v>0</v>
      </c>
      <c r="D75" s="262">
        <f t="shared" si="12"/>
        <v>0</v>
      </c>
      <c r="E75" s="262">
        <f t="shared" si="12"/>
        <v>0</v>
      </c>
      <c r="F75" s="262">
        <f t="shared" si="12"/>
        <v>0</v>
      </c>
      <c r="G75" s="262">
        <f t="shared" si="12"/>
        <v>0</v>
      </c>
      <c r="H75" s="262">
        <f t="shared" si="12"/>
        <v>0</v>
      </c>
      <c r="I75" s="262">
        <f t="shared" si="12"/>
        <v>0</v>
      </c>
    </row>
    <row r="76" spans="1:9" s="77" customFormat="1" ht="12" customHeight="1">
      <c r="A76" s="80" t="s">
        <v>235</v>
      </c>
      <c r="B76" s="574" t="s">
        <v>215</v>
      </c>
      <c r="C76" s="584"/>
      <c r="D76" s="584"/>
      <c r="E76" s="584"/>
      <c r="F76" s="584"/>
      <c r="G76" s="584"/>
      <c r="H76" s="584"/>
      <c r="I76" s="584"/>
    </row>
    <row r="77" spans="1:9" s="77" customFormat="1" ht="12" customHeight="1">
      <c r="A77" s="81" t="s">
        <v>236</v>
      </c>
      <c r="B77" s="576" t="s">
        <v>216</v>
      </c>
      <c r="C77" s="584"/>
      <c r="D77" s="584"/>
      <c r="E77" s="584"/>
      <c r="F77" s="584"/>
      <c r="G77" s="584"/>
      <c r="H77" s="584"/>
      <c r="I77" s="584"/>
    </row>
    <row r="78" spans="1:9" s="77" customFormat="1" ht="12" customHeight="1" thickBot="1">
      <c r="A78" s="82" t="s">
        <v>237</v>
      </c>
      <c r="B78" s="578" t="s">
        <v>217</v>
      </c>
      <c r="C78" s="584"/>
      <c r="D78" s="584"/>
      <c r="E78" s="584"/>
      <c r="F78" s="584"/>
      <c r="G78" s="584"/>
      <c r="H78" s="584"/>
      <c r="I78" s="584"/>
    </row>
    <row r="79" spans="1:9" s="77" customFormat="1" ht="12" customHeight="1" thickBot="1">
      <c r="A79" s="33" t="s">
        <v>218</v>
      </c>
      <c r="B79" s="579" t="s">
        <v>238</v>
      </c>
      <c r="C79" s="262">
        <f aca="true" t="shared" si="13" ref="C79:I79">SUM(C80:C83)</f>
        <v>0</v>
      </c>
      <c r="D79" s="262">
        <f t="shared" si="13"/>
        <v>0</v>
      </c>
      <c r="E79" s="262">
        <f t="shared" si="13"/>
        <v>0</v>
      </c>
      <c r="F79" s="262">
        <f t="shared" si="13"/>
        <v>0</v>
      </c>
      <c r="G79" s="262">
        <f t="shared" si="13"/>
        <v>0</v>
      </c>
      <c r="H79" s="262">
        <f t="shared" si="13"/>
        <v>0</v>
      </c>
      <c r="I79" s="262">
        <f t="shared" si="13"/>
        <v>0</v>
      </c>
    </row>
    <row r="80" spans="1:9" s="77" customFormat="1" ht="12" customHeight="1">
      <c r="A80" s="84" t="s">
        <v>219</v>
      </c>
      <c r="B80" s="574" t="s">
        <v>220</v>
      </c>
      <c r="C80" s="584"/>
      <c r="D80" s="584"/>
      <c r="E80" s="584"/>
      <c r="F80" s="584"/>
      <c r="G80" s="584"/>
      <c r="H80" s="584"/>
      <c r="I80" s="584"/>
    </row>
    <row r="81" spans="1:9" s="77" customFormat="1" ht="12" customHeight="1">
      <c r="A81" s="85" t="s">
        <v>221</v>
      </c>
      <c r="B81" s="576" t="s">
        <v>222</v>
      </c>
      <c r="C81" s="584"/>
      <c r="D81" s="584"/>
      <c r="E81" s="584"/>
      <c r="F81" s="584"/>
      <c r="G81" s="584"/>
      <c r="H81" s="584"/>
      <c r="I81" s="584"/>
    </row>
    <row r="82" spans="1:9" s="77" customFormat="1" ht="12" customHeight="1">
      <c r="A82" s="85" t="s">
        <v>223</v>
      </c>
      <c r="B82" s="576" t="s">
        <v>224</v>
      </c>
      <c r="C82" s="584"/>
      <c r="D82" s="584"/>
      <c r="E82" s="584"/>
      <c r="F82" s="584"/>
      <c r="G82" s="584"/>
      <c r="H82" s="584"/>
      <c r="I82" s="584"/>
    </row>
    <row r="83" spans="1:9" s="77" customFormat="1" ht="12" customHeight="1" thickBot="1">
      <c r="A83" s="86" t="s">
        <v>225</v>
      </c>
      <c r="B83" s="578" t="s">
        <v>226</v>
      </c>
      <c r="C83" s="584"/>
      <c r="D83" s="584"/>
      <c r="E83" s="584"/>
      <c r="F83" s="584"/>
      <c r="G83" s="584"/>
      <c r="H83" s="584"/>
      <c r="I83" s="584"/>
    </row>
    <row r="84" spans="1:9" s="77" customFormat="1" ht="12" customHeight="1" thickBot="1">
      <c r="A84" s="33" t="s">
        <v>227</v>
      </c>
      <c r="B84" s="579" t="s">
        <v>361</v>
      </c>
      <c r="C84" s="588"/>
      <c r="D84" s="588"/>
      <c r="E84" s="588"/>
      <c r="F84" s="588"/>
      <c r="G84" s="588"/>
      <c r="H84" s="588"/>
      <c r="I84" s="588"/>
    </row>
    <row r="85" spans="1:9" s="77" customFormat="1" ht="13.5" customHeight="1" thickBot="1">
      <c r="A85" s="33" t="s">
        <v>229</v>
      </c>
      <c r="B85" s="579" t="s">
        <v>228</v>
      </c>
      <c r="C85" s="588"/>
      <c r="D85" s="588"/>
      <c r="E85" s="588"/>
      <c r="F85" s="588"/>
      <c r="G85" s="588"/>
      <c r="H85" s="588"/>
      <c r="I85" s="588"/>
    </row>
    <row r="86" spans="1:9" s="77" customFormat="1" ht="15.75" customHeight="1" thickBot="1">
      <c r="A86" s="33" t="s">
        <v>241</v>
      </c>
      <c r="B86" s="589" t="s">
        <v>364</v>
      </c>
      <c r="C86" s="582">
        <f aca="true" t="shared" si="14" ref="C86:I86">+C63+C67+C72+C75+C79+C85+C84</f>
        <v>0</v>
      </c>
      <c r="D86" s="582">
        <f t="shared" si="14"/>
        <v>0</v>
      </c>
      <c r="E86" s="582">
        <f t="shared" si="14"/>
        <v>0</v>
      </c>
      <c r="F86" s="582">
        <f t="shared" si="14"/>
        <v>0</v>
      </c>
      <c r="G86" s="582">
        <f t="shared" si="14"/>
        <v>0</v>
      </c>
      <c r="H86" s="582">
        <f t="shared" si="14"/>
        <v>0</v>
      </c>
      <c r="I86" s="582">
        <f t="shared" si="14"/>
        <v>0</v>
      </c>
    </row>
    <row r="87" spans="1:9" s="77" customFormat="1" ht="16.5" customHeight="1" thickBot="1">
      <c r="A87" s="91" t="s">
        <v>363</v>
      </c>
      <c r="B87" s="590" t="s">
        <v>365</v>
      </c>
      <c r="C87" s="582">
        <f aca="true" t="shared" si="15" ref="C87:I87">+C62+C86</f>
        <v>27000000</v>
      </c>
      <c r="D87" s="582">
        <f t="shared" si="15"/>
        <v>0</v>
      </c>
      <c r="E87" s="582">
        <f t="shared" si="15"/>
        <v>0</v>
      </c>
      <c r="F87" s="582">
        <f t="shared" si="15"/>
        <v>0</v>
      </c>
      <c r="G87" s="582">
        <f t="shared" si="15"/>
        <v>0</v>
      </c>
      <c r="H87" s="582">
        <f t="shared" si="15"/>
        <v>0</v>
      </c>
      <c r="I87" s="582">
        <f t="shared" si="15"/>
        <v>27000000</v>
      </c>
    </row>
    <row r="88" spans="1:9" s="77" customFormat="1" ht="69.75" customHeight="1">
      <c r="A88" s="3"/>
      <c r="B88" s="4"/>
      <c r="C88" s="165"/>
      <c r="D88" s="165"/>
      <c r="E88" s="165"/>
      <c r="F88" s="165"/>
      <c r="G88" s="165"/>
      <c r="H88" s="165"/>
      <c r="I88" s="165"/>
    </row>
    <row r="89" spans="1:9" ht="16.5" customHeight="1">
      <c r="A89" s="859" t="s">
        <v>32</v>
      </c>
      <c r="B89" s="859"/>
      <c r="C89" s="859"/>
      <c r="D89" s="75"/>
      <c r="E89" s="75"/>
      <c r="F89" s="75"/>
      <c r="G89" s="75"/>
      <c r="H89" s="75"/>
      <c r="I89" s="75"/>
    </row>
    <row r="90" spans="1:9" s="78" customFormat="1" ht="16.5" customHeight="1" thickBot="1">
      <c r="A90" s="861" t="s">
        <v>86</v>
      </c>
      <c r="B90" s="861"/>
      <c r="C90" s="754"/>
      <c r="D90" s="754"/>
      <c r="E90" s="754"/>
      <c r="F90" s="754"/>
      <c r="G90" s="754"/>
      <c r="H90" s="754"/>
      <c r="I90" s="753" t="s">
        <v>506</v>
      </c>
    </row>
    <row r="91" spans="1:9" ht="37.5" customHeight="1" thickBot="1">
      <c r="A91" s="7" t="s">
        <v>48</v>
      </c>
      <c r="B91" s="570" t="s">
        <v>33</v>
      </c>
      <c r="C91" s="183" t="s">
        <v>581</v>
      </c>
      <c r="D91" s="394" t="s">
        <v>699</v>
      </c>
      <c r="E91" s="394" t="s">
        <v>701</v>
      </c>
      <c r="F91" s="394" t="s">
        <v>708</v>
      </c>
      <c r="G91" s="394" t="s">
        <v>709</v>
      </c>
      <c r="H91" s="394" t="s">
        <v>712</v>
      </c>
      <c r="I91" s="394" t="s">
        <v>700</v>
      </c>
    </row>
    <row r="92" spans="1:9" s="76" customFormat="1" ht="12" customHeight="1" thickBot="1">
      <c r="A92" s="9"/>
      <c r="B92" s="592" t="s">
        <v>372</v>
      </c>
      <c r="C92" s="593" t="s">
        <v>373</v>
      </c>
      <c r="D92" s="593" t="s">
        <v>374</v>
      </c>
      <c r="E92" s="593" t="s">
        <v>375</v>
      </c>
      <c r="F92" s="572" t="s">
        <v>604</v>
      </c>
      <c r="G92" s="572" t="s">
        <v>559</v>
      </c>
      <c r="H92" s="572" t="s">
        <v>653</v>
      </c>
      <c r="I92" s="572" t="s">
        <v>711</v>
      </c>
    </row>
    <row r="93" spans="1:9" ht="12" customHeight="1" thickBot="1">
      <c r="A93" s="74" t="s">
        <v>4</v>
      </c>
      <c r="B93" s="594" t="s">
        <v>323</v>
      </c>
      <c r="C93" s="595">
        <f aca="true" t="shared" si="16" ref="C93:H93">C94+C95+C96+C97+C98+C111</f>
        <v>27000000</v>
      </c>
      <c r="D93" s="595">
        <f t="shared" si="16"/>
        <v>0</v>
      </c>
      <c r="E93" s="595">
        <f t="shared" si="16"/>
        <v>0</v>
      </c>
      <c r="F93" s="595">
        <f t="shared" si="16"/>
        <v>0</v>
      </c>
      <c r="G93" s="595">
        <f t="shared" si="16"/>
        <v>0</v>
      </c>
      <c r="H93" s="857">
        <f t="shared" si="16"/>
        <v>0</v>
      </c>
      <c r="I93" s="243">
        <f>I94+I95+I96+I97+I98+I111</f>
        <v>27000000</v>
      </c>
    </row>
    <row r="94" spans="1:9" ht="12" customHeight="1">
      <c r="A94" s="88" t="s">
        <v>60</v>
      </c>
      <c r="B94" s="596" t="s">
        <v>34</v>
      </c>
      <c r="C94" s="319">
        <v>12800000</v>
      </c>
      <c r="D94" s="319"/>
      <c r="E94" s="319"/>
      <c r="F94" s="319"/>
      <c r="G94" s="319"/>
      <c r="H94" s="319">
        <v>-1000000</v>
      </c>
      <c r="I94" s="191">
        <f>SUM(C94:H94)</f>
        <v>11800000</v>
      </c>
    </row>
    <row r="95" spans="1:9" ht="12" customHeight="1">
      <c r="A95" s="81" t="s">
        <v>61</v>
      </c>
      <c r="B95" s="597" t="s">
        <v>106</v>
      </c>
      <c r="C95" s="189">
        <v>1720000</v>
      </c>
      <c r="D95" s="189"/>
      <c r="E95" s="189"/>
      <c r="F95" s="189"/>
      <c r="G95" s="189"/>
      <c r="H95" s="189"/>
      <c r="I95" s="189">
        <v>1720000</v>
      </c>
    </row>
    <row r="96" spans="1:9" ht="12" customHeight="1">
      <c r="A96" s="81" t="s">
        <v>62</v>
      </c>
      <c r="B96" s="597" t="s">
        <v>81</v>
      </c>
      <c r="C96" s="190">
        <v>12480000</v>
      </c>
      <c r="D96" s="190"/>
      <c r="E96" s="190"/>
      <c r="F96" s="190"/>
      <c r="G96" s="190"/>
      <c r="H96" s="190">
        <v>1000000</v>
      </c>
      <c r="I96" s="188">
        <f>SUM(C96:H96)</f>
        <v>13480000</v>
      </c>
    </row>
    <row r="97" spans="1:9" ht="12" customHeight="1">
      <c r="A97" s="81" t="s">
        <v>63</v>
      </c>
      <c r="B97" s="598" t="s">
        <v>107</v>
      </c>
      <c r="C97" s="580"/>
      <c r="D97" s="580"/>
      <c r="E97" s="580"/>
      <c r="F97" s="580"/>
      <c r="G97" s="580"/>
      <c r="H97" s="580"/>
      <c r="I97" s="580"/>
    </row>
    <row r="98" spans="1:9" ht="12" customHeight="1">
      <c r="A98" s="81" t="s">
        <v>71</v>
      </c>
      <c r="B98" s="5" t="s">
        <v>108</v>
      </c>
      <c r="C98" s="580"/>
      <c r="D98" s="580"/>
      <c r="E98" s="580"/>
      <c r="F98" s="580"/>
      <c r="G98" s="580"/>
      <c r="H98" s="580"/>
      <c r="I98" s="580"/>
    </row>
    <row r="99" spans="1:9" ht="12" customHeight="1">
      <c r="A99" s="81" t="s">
        <v>64</v>
      </c>
      <c r="B99" s="597" t="s">
        <v>328</v>
      </c>
      <c r="C99" s="580"/>
      <c r="D99" s="580"/>
      <c r="E99" s="580"/>
      <c r="F99" s="580"/>
      <c r="G99" s="580"/>
      <c r="H99" s="580"/>
      <c r="I99" s="580"/>
    </row>
    <row r="100" spans="1:9" ht="12" customHeight="1">
      <c r="A100" s="81" t="s">
        <v>65</v>
      </c>
      <c r="B100" s="599" t="s">
        <v>327</v>
      </c>
      <c r="C100" s="580"/>
      <c r="D100" s="580"/>
      <c r="E100" s="580"/>
      <c r="F100" s="580"/>
      <c r="G100" s="580"/>
      <c r="H100" s="580"/>
      <c r="I100" s="580"/>
    </row>
    <row r="101" spans="1:9" ht="12" customHeight="1">
      <c r="A101" s="81" t="s">
        <v>72</v>
      </c>
      <c r="B101" s="599" t="s">
        <v>326</v>
      </c>
      <c r="C101" s="580"/>
      <c r="D101" s="580"/>
      <c r="E101" s="580"/>
      <c r="F101" s="580"/>
      <c r="G101" s="580"/>
      <c r="H101" s="580"/>
      <c r="I101" s="580"/>
    </row>
    <row r="102" spans="1:9" ht="12" customHeight="1">
      <c r="A102" s="81" t="s">
        <v>73</v>
      </c>
      <c r="B102" s="600" t="s">
        <v>244</v>
      </c>
      <c r="C102" s="580"/>
      <c r="D102" s="580"/>
      <c r="E102" s="580"/>
      <c r="F102" s="580"/>
      <c r="G102" s="580"/>
      <c r="H102" s="580"/>
      <c r="I102" s="580"/>
    </row>
    <row r="103" spans="1:9" ht="12" customHeight="1">
      <c r="A103" s="81" t="s">
        <v>74</v>
      </c>
      <c r="B103" s="601" t="s">
        <v>245</v>
      </c>
      <c r="C103" s="580"/>
      <c r="D103" s="580"/>
      <c r="E103" s="580"/>
      <c r="F103" s="580"/>
      <c r="G103" s="580"/>
      <c r="H103" s="580"/>
      <c r="I103" s="580"/>
    </row>
    <row r="104" spans="1:9" ht="12" customHeight="1">
      <c r="A104" s="81" t="s">
        <v>75</v>
      </c>
      <c r="B104" s="601" t="s">
        <v>246</v>
      </c>
      <c r="C104" s="580"/>
      <c r="D104" s="580"/>
      <c r="E104" s="580"/>
      <c r="F104" s="580"/>
      <c r="G104" s="580"/>
      <c r="H104" s="580"/>
      <c r="I104" s="580"/>
    </row>
    <row r="105" spans="1:9" ht="12" customHeight="1">
      <c r="A105" s="81" t="s">
        <v>77</v>
      </c>
      <c r="B105" s="600" t="s">
        <v>247</v>
      </c>
      <c r="C105" s="580"/>
      <c r="D105" s="580"/>
      <c r="E105" s="580"/>
      <c r="F105" s="580"/>
      <c r="G105" s="580"/>
      <c r="H105" s="580"/>
      <c r="I105" s="580"/>
    </row>
    <row r="106" spans="1:9" ht="12" customHeight="1">
      <c r="A106" s="81" t="s">
        <v>109</v>
      </c>
      <c r="B106" s="600" t="s">
        <v>248</v>
      </c>
      <c r="C106" s="580"/>
      <c r="D106" s="580"/>
      <c r="E106" s="580"/>
      <c r="F106" s="580"/>
      <c r="G106" s="580"/>
      <c r="H106" s="580"/>
      <c r="I106" s="580"/>
    </row>
    <row r="107" spans="1:9" ht="12" customHeight="1">
      <c r="A107" s="81" t="s">
        <v>242</v>
      </c>
      <c r="B107" s="601" t="s">
        <v>249</v>
      </c>
      <c r="C107" s="580"/>
      <c r="D107" s="580"/>
      <c r="E107" s="580"/>
      <c r="F107" s="580"/>
      <c r="G107" s="580"/>
      <c r="H107" s="580"/>
      <c r="I107" s="580"/>
    </row>
    <row r="108" spans="1:9" ht="12" customHeight="1">
      <c r="A108" s="89" t="s">
        <v>243</v>
      </c>
      <c r="B108" s="599" t="s">
        <v>250</v>
      </c>
      <c r="C108" s="580"/>
      <c r="D108" s="580"/>
      <c r="E108" s="580"/>
      <c r="F108" s="580"/>
      <c r="G108" s="580"/>
      <c r="H108" s="580"/>
      <c r="I108" s="580"/>
    </row>
    <row r="109" spans="1:9" ht="12" customHeight="1">
      <c r="A109" s="81" t="s">
        <v>324</v>
      </c>
      <c r="B109" s="599" t="s">
        <v>251</v>
      </c>
      <c r="C109" s="580"/>
      <c r="D109" s="580"/>
      <c r="E109" s="580"/>
      <c r="F109" s="580"/>
      <c r="G109" s="580"/>
      <c r="H109" s="580"/>
      <c r="I109" s="580"/>
    </row>
    <row r="110" spans="1:9" ht="12" customHeight="1">
      <c r="A110" s="82" t="s">
        <v>325</v>
      </c>
      <c r="B110" s="599" t="s">
        <v>252</v>
      </c>
      <c r="C110" s="580"/>
      <c r="D110" s="580"/>
      <c r="E110" s="580"/>
      <c r="F110" s="580"/>
      <c r="G110" s="580"/>
      <c r="H110" s="580"/>
      <c r="I110" s="580"/>
    </row>
    <row r="111" spans="1:9" ht="12" customHeight="1">
      <c r="A111" s="81" t="s">
        <v>329</v>
      </c>
      <c r="B111" s="598" t="s">
        <v>35</v>
      </c>
      <c r="C111" s="267"/>
      <c r="D111" s="267"/>
      <c r="E111" s="267"/>
      <c r="F111" s="267"/>
      <c r="G111" s="267"/>
      <c r="H111" s="267"/>
      <c r="I111" s="267"/>
    </row>
    <row r="112" spans="1:9" ht="12" customHeight="1">
      <c r="A112" s="81" t="s">
        <v>330</v>
      </c>
      <c r="B112" s="597" t="s">
        <v>332</v>
      </c>
      <c r="C112" s="267"/>
      <c r="D112" s="267"/>
      <c r="E112" s="267"/>
      <c r="F112" s="267"/>
      <c r="G112" s="267"/>
      <c r="H112" s="267"/>
      <c r="I112" s="267"/>
    </row>
    <row r="113" spans="1:9" ht="12" customHeight="1" thickBot="1">
      <c r="A113" s="90" t="s">
        <v>331</v>
      </c>
      <c r="B113" s="602" t="s">
        <v>333</v>
      </c>
      <c r="C113" s="603"/>
      <c r="D113" s="603"/>
      <c r="E113" s="603"/>
      <c r="F113" s="603"/>
      <c r="G113" s="603"/>
      <c r="H113" s="603"/>
      <c r="I113" s="603"/>
    </row>
    <row r="114" spans="1:9" ht="12" customHeight="1" thickBot="1">
      <c r="A114" s="154" t="s">
        <v>5</v>
      </c>
      <c r="B114" s="604" t="s">
        <v>253</v>
      </c>
      <c r="C114" s="605">
        <f aca="true" t="shared" si="17" ref="C114:I114">+C115+C117+C119</f>
        <v>0</v>
      </c>
      <c r="D114" s="605">
        <f t="shared" si="17"/>
        <v>0</v>
      </c>
      <c r="E114" s="605">
        <f t="shared" si="17"/>
        <v>0</v>
      </c>
      <c r="F114" s="605">
        <f t="shared" si="17"/>
        <v>0</v>
      </c>
      <c r="G114" s="605">
        <f t="shared" si="17"/>
        <v>0</v>
      </c>
      <c r="H114" s="605">
        <f t="shared" si="17"/>
        <v>0</v>
      </c>
      <c r="I114" s="605">
        <f t="shared" si="17"/>
        <v>0</v>
      </c>
    </row>
    <row r="115" spans="1:9" ht="12" customHeight="1">
      <c r="A115" s="80" t="s">
        <v>66</v>
      </c>
      <c r="B115" s="597" t="s">
        <v>125</v>
      </c>
      <c r="C115" s="575"/>
      <c r="D115" s="575"/>
      <c r="E115" s="575"/>
      <c r="F115" s="575"/>
      <c r="G115" s="575"/>
      <c r="H115" s="575"/>
      <c r="I115" s="575"/>
    </row>
    <row r="116" spans="1:9" ht="12" customHeight="1">
      <c r="A116" s="80" t="s">
        <v>67</v>
      </c>
      <c r="B116" s="606" t="s">
        <v>257</v>
      </c>
      <c r="C116" s="575"/>
      <c r="D116" s="575"/>
      <c r="E116" s="575"/>
      <c r="F116" s="575"/>
      <c r="G116" s="575"/>
      <c r="H116" s="575"/>
      <c r="I116" s="575"/>
    </row>
    <row r="117" spans="1:9" ht="12" customHeight="1">
      <c r="A117" s="80" t="s">
        <v>68</v>
      </c>
      <c r="B117" s="606" t="s">
        <v>110</v>
      </c>
      <c r="C117" s="267"/>
      <c r="D117" s="267"/>
      <c r="E117" s="267"/>
      <c r="F117" s="267"/>
      <c r="G117" s="267"/>
      <c r="H117" s="267"/>
      <c r="I117" s="267"/>
    </row>
    <row r="118" spans="1:9" ht="12" customHeight="1">
      <c r="A118" s="80" t="s">
        <v>69</v>
      </c>
      <c r="B118" s="606" t="s">
        <v>258</v>
      </c>
      <c r="C118" s="607"/>
      <c r="D118" s="607"/>
      <c r="E118" s="607"/>
      <c r="F118" s="607"/>
      <c r="G118" s="607"/>
      <c r="H118" s="607"/>
      <c r="I118" s="607"/>
    </row>
    <row r="119" spans="1:9" ht="12" customHeight="1">
      <c r="A119" s="80" t="s">
        <v>70</v>
      </c>
      <c r="B119" s="578" t="s">
        <v>127</v>
      </c>
      <c r="C119" s="607"/>
      <c r="D119" s="607"/>
      <c r="E119" s="607"/>
      <c r="F119" s="607"/>
      <c r="G119" s="607"/>
      <c r="H119" s="607"/>
      <c r="I119" s="607"/>
    </row>
    <row r="120" spans="1:9" ht="12" customHeight="1">
      <c r="A120" s="80" t="s">
        <v>76</v>
      </c>
      <c r="B120" s="577" t="s">
        <v>317</v>
      </c>
      <c r="C120" s="607"/>
      <c r="D120" s="607"/>
      <c r="E120" s="607"/>
      <c r="F120" s="607"/>
      <c r="G120" s="607"/>
      <c r="H120" s="607"/>
      <c r="I120" s="607"/>
    </row>
    <row r="121" spans="1:9" ht="12" customHeight="1">
      <c r="A121" s="80" t="s">
        <v>78</v>
      </c>
      <c r="B121" s="608" t="s">
        <v>263</v>
      </c>
      <c r="C121" s="607"/>
      <c r="D121" s="607"/>
      <c r="E121" s="607"/>
      <c r="F121" s="607"/>
      <c r="G121" s="607"/>
      <c r="H121" s="607"/>
      <c r="I121" s="607"/>
    </row>
    <row r="122" spans="1:9" ht="22.5">
      <c r="A122" s="80" t="s">
        <v>111</v>
      </c>
      <c r="B122" s="601" t="s">
        <v>246</v>
      </c>
      <c r="C122" s="607"/>
      <c r="D122" s="607"/>
      <c r="E122" s="607"/>
      <c r="F122" s="607"/>
      <c r="G122" s="607"/>
      <c r="H122" s="607"/>
      <c r="I122" s="607"/>
    </row>
    <row r="123" spans="1:9" ht="12" customHeight="1">
      <c r="A123" s="80" t="s">
        <v>112</v>
      </c>
      <c r="B123" s="601" t="s">
        <v>262</v>
      </c>
      <c r="C123" s="607"/>
      <c r="D123" s="607"/>
      <c r="E123" s="607"/>
      <c r="F123" s="607"/>
      <c r="G123" s="607"/>
      <c r="H123" s="607"/>
      <c r="I123" s="607"/>
    </row>
    <row r="124" spans="1:9" ht="12" customHeight="1">
      <c r="A124" s="80" t="s">
        <v>113</v>
      </c>
      <c r="B124" s="601" t="s">
        <v>261</v>
      </c>
      <c r="C124" s="607"/>
      <c r="D124" s="607"/>
      <c r="E124" s="607"/>
      <c r="F124" s="607"/>
      <c r="G124" s="607"/>
      <c r="H124" s="607"/>
      <c r="I124" s="607"/>
    </row>
    <row r="125" spans="1:9" ht="12" customHeight="1">
      <c r="A125" s="80" t="s">
        <v>254</v>
      </c>
      <c r="B125" s="601" t="s">
        <v>249</v>
      </c>
      <c r="C125" s="607"/>
      <c r="D125" s="607"/>
      <c r="E125" s="607"/>
      <c r="F125" s="607"/>
      <c r="G125" s="607"/>
      <c r="H125" s="607"/>
      <c r="I125" s="607"/>
    </row>
    <row r="126" spans="1:9" ht="12" customHeight="1">
      <c r="A126" s="80" t="s">
        <v>255</v>
      </c>
      <c r="B126" s="601" t="s">
        <v>260</v>
      </c>
      <c r="C126" s="607"/>
      <c r="D126" s="607"/>
      <c r="E126" s="607"/>
      <c r="F126" s="607"/>
      <c r="G126" s="607"/>
      <c r="H126" s="607"/>
      <c r="I126" s="607"/>
    </row>
    <row r="127" spans="1:9" ht="23.25" thickBot="1">
      <c r="A127" s="89" t="s">
        <v>256</v>
      </c>
      <c r="B127" s="601" t="s">
        <v>259</v>
      </c>
      <c r="C127" s="609"/>
      <c r="D127" s="609"/>
      <c r="E127" s="609"/>
      <c r="F127" s="609"/>
      <c r="G127" s="609"/>
      <c r="H127" s="609"/>
      <c r="I127" s="609"/>
    </row>
    <row r="128" spans="1:9" ht="12" customHeight="1" thickBot="1">
      <c r="A128" s="9" t="s">
        <v>6</v>
      </c>
      <c r="B128" s="610" t="s">
        <v>334</v>
      </c>
      <c r="C128" s="262">
        <f aca="true" t="shared" si="18" ref="C128:I128">+C93+C114</f>
        <v>27000000</v>
      </c>
      <c r="D128" s="262">
        <f t="shared" si="18"/>
        <v>0</v>
      </c>
      <c r="E128" s="262">
        <f t="shared" si="18"/>
        <v>0</v>
      </c>
      <c r="F128" s="262">
        <f t="shared" si="18"/>
        <v>0</v>
      </c>
      <c r="G128" s="262">
        <f t="shared" si="18"/>
        <v>0</v>
      </c>
      <c r="H128" s="262">
        <f t="shared" si="18"/>
        <v>0</v>
      </c>
      <c r="I128" s="262">
        <f t="shared" si="18"/>
        <v>27000000</v>
      </c>
    </row>
    <row r="129" spans="1:9" ht="12" customHeight="1" thickBot="1">
      <c r="A129" s="9" t="s">
        <v>7</v>
      </c>
      <c r="B129" s="610" t="s">
        <v>335</v>
      </c>
      <c r="C129" s="262">
        <f aca="true" t="shared" si="19" ref="C129:I129">+C130+C131+C132</f>
        <v>0</v>
      </c>
      <c r="D129" s="262">
        <f t="shared" si="19"/>
        <v>0</v>
      </c>
      <c r="E129" s="262">
        <f t="shared" si="19"/>
        <v>0</v>
      </c>
      <c r="F129" s="262">
        <f t="shared" si="19"/>
        <v>0</v>
      </c>
      <c r="G129" s="262">
        <f t="shared" si="19"/>
        <v>0</v>
      </c>
      <c r="H129" s="262">
        <f t="shared" si="19"/>
        <v>0</v>
      </c>
      <c r="I129" s="262">
        <f t="shared" si="19"/>
        <v>0</v>
      </c>
    </row>
    <row r="130" spans="1:9" ht="12" customHeight="1">
      <c r="A130" s="80" t="s">
        <v>158</v>
      </c>
      <c r="B130" s="606" t="s">
        <v>342</v>
      </c>
      <c r="C130" s="607"/>
      <c r="D130" s="607"/>
      <c r="E130" s="607"/>
      <c r="F130" s="607"/>
      <c r="G130" s="607"/>
      <c r="H130" s="607"/>
      <c r="I130" s="607"/>
    </row>
    <row r="131" spans="1:9" ht="12" customHeight="1">
      <c r="A131" s="80" t="s">
        <v>159</v>
      </c>
      <c r="B131" s="606" t="s">
        <v>343</v>
      </c>
      <c r="C131" s="607"/>
      <c r="D131" s="607"/>
      <c r="E131" s="607"/>
      <c r="F131" s="607"/>
      <c r="G131" s="607"/>
      <c r="H131" s="607"/>
      <c r="I131" s="607"/>
    </row>
    <row r="132" spans="1:9" ht="12" customHeight="1" thickBot="1">
      <c r="A132" s="89" t="s">
        <v>160</v>
      </c>
      <c r="B132" s="606" t="s">
        <v>344</v>
      </c>
      <c r="C132" s="607"/>
      <c r="D132" s="607"/>
      <c r="E132" s="607"/>
      <c r="F132" s="607"/>
      <c r="G132" s="607"/>
      <c r="H132" s="607"/>
      <c r="I132" s="607"/>
    </row>
    <row r="133" spans="1:9" ht="12" customHeight="1" thickBot="1">
      <c r="A133" s="9" t="s">
        <v>8</v>
      </c>
      <c r="B133" s="610" t="s">
        <v>336</v>
      </c>
      <c r="C133" s="262">
        <f aca="true" t="shared" si="20" ref="C133:I133">SUM(C134:C139)</f>
        <v>0</v>
      </c>
      <c r="D133" s="262">
        <f t="shared" si="20"/>
        <v>0</v>
      </c>
      <c r="E133" s="262">
        <f t="shared" si="20"/>
        <v>0</v>
      </c>
      <c r="F133" s="262">
        <f t="shared" si="20"/>
        <v>0</v>
      </c>
      <c r="G133" s="262">
        <f t="shared" si="20"/>
        <v>0</v>
      </c>
      <c r="H133" s="262">
        <f t="shared" si="20"/>
        <v>0</v>
      </c>
      <c r="I133" s="262">
        <f t="shared" si="20"/>
        <v>0</v>
      </c>
    </row>
    <row r="134" spans="1:9" ht="12" customHeight="1">
      <c r="A134" s="80" t="s">
        <v>53</v>
      </c>
      <c r="B134" s="611" t="s">
        <v>345</v>
      </c>
      <c r="C134" s="607"/>
      <c r="D134" s="607"/>
      <c r="E134" s="607"/>
      <c r="F134" s="607"/>
      <c r="G134" s="607"/>
      <c r="H134" s="607"/>
      <c r="I134" s="607"/>
    </row>
    <row r="135" spans="1:9" ht="12" customHeight="1">
      <c r="A135" s="80" t="s">
        <v>54</v>
      </c>
      <c r="B135" s="611" t="s">
        <v>337</v>
      </c>
      <c r="C135" s="607"/>
      <c r="D135" s="607"/>
      <c r="E135" s="607"/>
      <c r="F135" s="607"/>
      <c r="G135" s="607"/>
      <c r="H135" s="607"/>
      <c r="I135" s="607"/>
    </row>
    <row r="136" spans="1:9" ht="12" customHeight="1">
      <c r="A136" s="80" t="s">
        <v>55</v>
      </c>
      <c r="B136" s="611" t="s">
        <v>338</v>
      </c>
      <c r="C136" s="607"/>
      <c r="D136" s="607"/>
      <c r="E136" s="607"/>
      <c r="F136" s="607"/>
      <c r="G136" s="607"/>
      <c r="H136" s="607"/>
      <c r="I136" s="607"/>
    </row>
    <row r="137" spans="1:9" ht="12" customHeight="1">
      <c r="A137" s="80" t="s">
        <v>98</v>
      </c>
      <c r="B137" s="611" t="s">
        <v>339</v>
      </c>
      <c r="C137" s="607"/>
      <c r="D137" s="607"/>
      <c r="E137" s="607"/>
      <c r="F137" s="607"/>
      <c r="G137" s="607"/>
      <c r="H137" s="607"/>
      <c r="I137" s="607"/>
    </row>
    <row r="138" spans="1:9" ht="12" customHeight="1">
      <c r="A138" s="80" t="s">
        <v>99</v>
      </c>
      <c r="B138" s="611" t="s">
        <v>340</v>
      </c>
      <c r="C138" s="607"/>
      <c r="D138" s="607"/>
      <c r="E138" s="607"/>
      <c r="F138" s="607"/>
      <c r="G138" s="607"/>
      <c r="H138" s="607"/>
      <c r="I138" s="607"/>
    </row>
    <row r="139" spans="1:9" ht="12" customHeight="1" thickBot="1">
      <c r="A139" s="89" t="s">
        <v>100</v>
      </c>
      <c r="B139" s="611" t="s">
        <v>341</v>
      </c>
      <c r="C139" s="607"/>
      <c r="D139" s="607"/>
      <c r="E139" s="607"/>
      <c r="F139" s="607"/>
      <c r="G139" s="607"/>
      <c r="H139" s="607"/>
      <c r="I139" s="607"/>
    </row>
    <row r="140" spans="1:9" ht="12" customHeight="1" thickBot="1">
      <c r="A140" s="9" t="s">
        <v>9</v>
      </c>
      <c r="B140" s="610" t="s">
        <v>349</v>
      </c>
      <c r="C140" s="582">
        <f aca="true" t="shared" si="21" ref="C140:I140">+C141+C142+C143+C144</f>
        <v>0</v>
      </c>
      <c r="D140" s="582">
        <f t="shared" si="21"/>
        <v>0</v>
      </c>
      <c r="E140" s="582">
        <f t="shared" si="21"/>
        <v>0</v>
      </c>
      <c r="F140" s="582">
        <f t="shared" si="21"/>
        <v>0</v>
      </c>
      <c r="G140" s="582">
        <f t="shared" si="21"/>
        <v>0</v>
      </c>
      <c r="H140" s="582">
        <f t="shared" si="21"/>
        <v>0</v>
      </c>
      <c r="I140" s="582">
        <f t="shared" si="21"/>
        <v>0</v>
      </c>
    </row>
    <row r="141" spans="1:9" ht="12" customHeight="1">
      <c r="A141" s="80" t="s">
        <v>56</v>
      </c>
      <c r="B141" s="611" t="s">
        <v>264</v>
      </c>
      <c r="C141" s="607"/>
      <c r="D141" s="607"/>
      <c r="E141" s="607"/>
      <c r="F141" s="607"/>
      <c r="G141" s="607"/>
      <c r="H141" s="607"/>
      <c r="I141" s="607"/>
    </row>
    <row r="142" spans="1:9" ht="12" customHeight="1">
      <c r="A142" s="80" t="s">
        <v>57</v>
      </c>
      <c r="B142" s="611" t="s">
        <v>265</v>
      </c>
      <c r="C142" s="607"/>
      <c r="D142" s="607"/>
      <c r="E142" s="607"/>
      <c r="F142" s="607"/>
      <c r="G142" s="607"/>
      <c r="H142" s="607"/>
      <c r="I142" s="607"/>
    </row>
    <row r="143" spans="1:9" ht="12" customHeight="1">
      <c r="A143" s="80" t="s">
        <v>178</v>
      </c>
      <c r="B143" s="611" t="s">
        <v>350</v>
      </c>
      <c r="C143" s="607"/>
      <c r="D143" s="607"/>
      <c r="E143" s="607"/>
      <c r="F143" s="607"/>
      <c r="G143" s="607"/>
      <c r="H143" s="607"/>
      <c r="I143" s="607"/>
    </row>
    <row r="144" spans="1:9" ht="12" customHeight="1" thickBot="1">
      <c r="A144" s="89" t="s">
        <v>179</v>
      </c>
      <c r="B144" s="612" t="s">
        <v>284</v>
      </c>
      <c r="C144" s="607"/>
      <c r="D144" s="607"/>
      <c r="E144" s="607"/>
      <c r="F144" s="607"/>
      <c r="G144" s="607"/>
      <c r="H144" s="607"/>
      <c r="I144" s="607"/>
    </row>
    <row r="145" spans="1:9" ht="12" customHeight="1" thickBot="1">
      <c r="A145" s="9" t="s">
        <v>10</v>
      </c>
      <c r="B145" s="610" t="s">
        <v>351</v>
      </c>
      <c r="C145" s="613">
        <f aca="true" t="shared" si="22" ref="C145:I145">SUM(C146:C150)</f>
        <v>0</v>
      </c>
      <c r="D145" s="613">
        <f t="shared" si="22"/>
        <v>0</v>
      </c>
      <c r="E145" s="613">
        <f t="shared" si="22"/>
        <v>0</v>
      </c>
      <c r="F145" s="613">
        <f t="shared" si="22"/>
        <v>0</v>
      </c>
      <c r="G145" s="613">
        <f t="shared" si="22"/>
        <v>0</v>
      </c>
      <c r="H145" s="613">
        <f t="shared" si="22"/>
        <v>0</v>
      </c>
      <c r="I145" s="613">
        <f t="shared" si="22"/>
        <v>0</v>
      </c>
    </row>
    <row r="146" spans="1:9" ht="12" customHeight="1">
      <c r="A146" s="80" t="s">
        <v>58</v>
      </c>
      <c r="B146" s="611" t="s">
        <v>346</v>
      </c>
      <c r="C146" s="607"/>
      <c r="D146" s="607"/>
      <c r="E146" s="607"/>
      <c r="F146" s="607"/>
      <c r="G146" s="607"/>
      <c r="H146" s="607"/>
      <c r="I146" s="607"/>
    </row>
    <row r="147" spans="1:9" ht="12" customHeight="1">
      <c r="A147" s="80" t="s">
        <v>59</v>
      </c>
      <c r="B147" s="611" t="s">
        <v>353</v>
      </c>
      <c r="C147" s="607"/>
      <c r="D147" s="607"/>
      <c r="E147" s="607"/>
      <c r="F147" s="607"/>
      <c r="G147" s="607"/>
      <c r="H147" s="607"/>
      <c r="I147" s="607"/>
    </row>
    <row r="148" spans="1:9" ht="12" customHeight="1">
      <c r="A148" s="80" t="s">
        <v>190</v>
      </c>
      <c r="B148" s="611" t="s">
        <v>348</v>
      </c>
      <c r="C148" s="607"/>
      <c r="D148" s="607"/>
      <c r="E148" s="607"/>
      <c r="F148" s="607"/>
      <c r="G148" s="607"/>
      <c r="H148" s="607"/>
      <c r="I148" s="607"/>
    </row>
    <row r="149" spans="1:9" ht="12" customHeight="1">
      <c r="A149" s="80" t="s">
        <v>191</v>
      </c>
      <c r="B149" s="611" t="s">
        <v>354</v>
      </c>
      <c r="C149" s="607"/>
      <c r="D149" s="607"/>
      <c r="E149" s="607"/>
      <c r="F149" s="607"/>
      <c r="G149" s="607"/>
      <c r="H149" s="607"/>
      <c r="I149" s="607"/>
    </row>
    <row r="150" spans="1:9" ht="12" customHeight="1" thickBot="1">
      <c r="A150" s="80" t="s">
        <v>352</v>
      </c>
      <c r="B150" s="611" t="s">
        <v>355</v>
      </c>
      <c r="C150" s="607"/>
      <c r="D150" s="607"/>
      <c r="E150" s="607"/>
      <c r="F150" s="607"/>
      <c r="G150" s="607"/>
      <c r="H150" s="607"/>
      <c r="I150" s="607"/>
    </row>
    <row r="151" spans="1:9" ht="12" customHeight="1" thickBot="1">
      <c r="A151" s="9" t="s">
        <v>11</v>
      </c>
      <c r="B151" s="610" t="s">
        <v>356</v>
      </c>
      <c r="C151" s="614"/>
      <c r="D151" s="614"/>
      <c r="E151" s="614"/>
      <c r="F151" s="614"/>
      <c r="G151" s="614"/>
      <c r="H151" s="614"/>
      <c r="I151" s="614"/>
    </row>
    <row r="152" spans="1:9" ht="12" customHeight="1" thickBot="1">
      <c r="A152" s="9" t="s">
        <v>12</v>
      </c>
      <c r="B152" s="610" t="s">
        <v>357</v>
      </c>
      <c r="C152" s="614"/>
      <c r="D152" s="614"/>
      <c r="E152" s="614"/>
      <c r="F152" s="614"/>
      <c r="G152" s="614"/>
      <c r="H152" s="614"/>
      <c r="I152" s="614"/>
    </row>
    <row r="153" spans="1:13" ht="15" customHeight="1" thickBot="1">
      <c r="A153" s="9" t="s">
        <v>13</v>
      </c>
      <c r="B153" s="610" t="s">
        <v>359</v>
      </c>
      <c r="C153" s="615">
        <f aca="true" t="shared" si="23" ref="C153:I153">+C129+C133+C140+C145+C151+C152</f>
        <v>0</v>
      </c>
      <c r="D153" s="615">
        <f t="shared" si="23"/>
        <v>0</v>
      </c>
      <c r="E153" s="615">
        <f t="shared" si="23"/>
        <v>0</v>
      </c>
      <c r="F153" s="615">
        <f t="shared" si="23"/>
        <v>0</v>
      </c>
      <c r="G153" s="615">
        <f t="shared" si="23"/>
        <v>0</v>
      </c>
      <c r="H153" s="615">
        <f t="shared" si="23"/>
        <v>0</v>
      </c>
      <c r="I153" s="615">
        <f t="shared" si="23"/>
        <v>0</v>
      </c>
      <c r="J153" s="564"/>
      <c r="K153" s="565"/>
      <c r="L153" s="565"/>
      <c r="M153" s="565"/>
    </row>
    <row r="154" spans="1:9" s="77" customFormat="1" ht="12.75" customHeight="1" thickBot="1">
      <c r="A154" s="91" t="s">
        <v>14</v>
      </c>
      <c r="B154" s="616" t="s">
        <v>358</v>
      </c>
      <c r="C154" s="615">
        <f aca="true" t="shared" si="24" ref="C154:I154">+C128+C153</f>
        <v>27000000</v>
      </c>
      <c r="D154" s="615">
        <f t="shared" si="24"/>
        <v>0</v>
      </c>
      <c r="E154" s="615">
        <f t="shared" si="24"/>
        <v>0</v>
      </c>
      <c r="F154" s="615">
        <f t="shared" si="24"/>
        <v>0</v>
      </c>
      <c r="G154" s="615">
        <f t="shared" si="24"/>
        <v>0</v>
      </c>
      <c r="H154" s="615">
        <f t="shared" si="24"/>
        <v>0</v>
      </c>
      <c r="I154" s="615">
        <f t="shared" si="24"/>
        <v>27000000</v>
      </c>
    </row>
    <row r="155" ht="7.5" customHeight="1"/>
    <row r="156" spans="1:9" ht="15.75">
      <c r="A156" s="862" t="s">
        <v>266</v>
      </c>
      <c r="B156" s="862"/>
      <c r="C156" s="862"/>
      <c r="D156" s="75"/>
      <c r="E156" s="75"/>
      <c r="F156" s="75"/>
      <c r="G156" s="75"/>
      <c r="H156" s="75"/>
      <c r="I156" s="75"/>
    </row>
    <row r="157" spans="1:9" ht="15" customHeight="1" thickBot="1">
      <c r="A157" s="860" t="s">
        <v>87</v>
      </c>
      <c r="B157" s="860"/>
      <c r="C157" s="753"/>
      <c r="D157" s="753"/>
      <c r="E157" s="753"/>
      <c r="F157" s="753"/>
      <c r="G157" s="753"/>
      <c r="H157" s="753"/>
      <c r="I157" s="753"/>
    </row>
    <row r="158" spans="1:9" ht="13.5" customHeight="1" thickBot="1">
      <c r="A158" s="9">
        <v>1</v>
      </c>
      <c r="B158" s="8" t="s">
        <v>360</v>
      </c>
      <c r="C158" s="262">
        <f aca="true" t="shared" si="25" ref="C158:I158">+C62-C128</f>
        <v>0</v>
      </c>
      <c r="D158" s="262">
        <f t="shared" si="25"/>
        <v>0</v>
      </c>
      <c r="E158" s="262">
        <f t="shared" si="25"/>
        <v>0</v>
      </c>
      <c r="F158" s="262">
        <f t="shared" si="25"/>
        <v>0</v>
      </c>
      <c r="G158" s="262">
        <f t="shared" si="25"/>
        <v>0</v>
      </c>
      <c r="H158" s="262">
        <f t="shared" si="25"/>
        <v>0</v>
      </c>
      <c r="I158" s="262">
        <f t="shared" si="25"/>
        <v>0</v>
      </c>
    </row>
    <row r="159" spans="1:9" ht="27.75" customHeight="1" thickBot="1">
      <c r="A159" s="9" t="s">
        <v>5</v>
      </c>
      <c r="B159" s="8" t="s">
        <v>633</v>
      </c>
      <c r="C159" s="262">
        <f aca="true" t="shared" si="26" ref="C159:I159">+C86-C153</f>
        <v>0</v>
      </c>
      <c r="D159" s="262">
        <f t="shared" si="26"/>
        <v>0</v>
      </c>
      <c r="E159" s="262">
        <f t="shared" si="26"/>
        <v>0</v>
      </c>
      <c r="F159" s="262">
        <f t="shared" si="26"/>
        <v>0</v>
      </c>
      <c r="G159" s="262">
        <f t="shared" si="26"/>
        <v>0</v>
      </c>
      <c r="H159" s="262">
        <f t="shared" si="26"/>
        <v>0</v>
      </c>
      <c r="I159" s="262">
        <f t="shared" si="26"/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Ócsa Város Önkormányzat
2023. ÉVI KÖLTSÉGVETÉS
ÖNKÉNT VÁLLALT FELADATAINAK MÉRLEGE
&amp;R&amp;"Times New Roman CE,Félkövér dőlt"&amp;11 3. melléklet a ........./2024. (.......) önkormányzati rendelethez</oddHeader>
  </headerFooter>
  <rowBreaks count="1" manualBreakCount="1"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9"/>
  <sheetViews>
    <sheetView view="pageBreakPreview" zoomScale="90" zoomScaleNormal="90" zoomScaleSheetLayoutView="90" workbookViewId="0" topLeftCell="B123">
      <selection activeCell="B154" sqref="B154"/>
    </sheetView>
  </sheetViews>
  <sheetFormatPr defaultColWidth="9.00390625" defaultRowHeight="12.75"/>
  <cols>
    <col min="1" max="1" width="9.50390625" style="568" customWidth="1"/>
    <col min="2" max="2" width="69.50390625" style="66" customWidth="1"/>
    <col min="3" max="9" width="12.875" style="617" customWidth="1"/>
    <col min="10" max="16384" width="9.375" style="75" customWidth="1"/>
  </cols>
  <sheetData>
    <row r="1" spans="1:9" ht="15.75" customHeight="1">
      <c r="A1" s="859" t="s">
        <v>2</v>
      </c>
      <c r="B1" s="859"/>
      <c r="C1" s="859"/>
      <c r="D1" s="75"/>
      <c r="E1" s="75"/>
      <c r="F1" s="75"/>
      <c r="G1" s="75"/>
      <c r="H1" s="75"/>
      <c r="I1" s="75"/>
    </row>
    <row r="2" spans="1:9" ht="15.75" customHeight="1" thickBot="1">
      <c r="A2" s="860" t="s">
        <v>85</v>
      </c>
      <c r="B2" s="860"/>
      <c r="C2" s="640"/>
      <c r="D2" s="640"/>
      <c r="E2" s="640"/>
      <c r="F2" s="640"/>
      <c r="G2" s="640"/>
      <c r="H2" s="640"/>
      <c r="I2" s="753" t="s">
        <v>506</v>
      </c>
    </row>
    <row r="3" spans="1:9" ht="37.5" customHeight="1" thickBot="1">
      <c r="A3" s="7" t="s">
        <v>48</v>
      </c>
      <c r="B3" s="126" t="s">
        <v>3</v>
      </c>
      <c r="C3" s="183" t="s">
        <v>581</v>
      </c>
      <c r="D3" s="394" t="s">
        <v>699</v>
      </c>
      <c r="E3" s="394" t="s">
        <v>701</v>
      </c>
      <c r="F3" s="394" t="s">
        <v>708</v>
      </c>
      <c r="G3" s="394" t="s">
        <v>709</v>
      </c>
      <c r="H3" s="394" t="s">
        <v>712</v>
      </c>
      <c r="I3" s="394" t="s">
        <v>700</v>
      </c>
    </row>
    <row r="4" spans="1:9" s="76" customFormat="1" ht="12" customHeight="1" thickBot="1">
      <c r="A4" s="74"/>
      <c r="B4" s="125" t="s">
        <v>372</v>
      </c>
      <c r="C4" s="572" t="s">
        <v>373</v>
      </c>
      <c r="D4" s="572" t="s">
        <v>374</v>
      </c>
      <c r="E4" s="572" t="s">
        <v>375</v>
      </c>
      <c r="F4" s="572" t="s">
        <v>604</v>
      </c>
      <c r="G4" s="572" t="s">
        <v>559</v>
      </c>
      <c r="H4" s="572" t="s">
        <v>653</v>
      </c>
      <c r="I4" s="572" t="s">
        <v>711</v>
      </c>
    </row>
    <row r="5" spans="1:9" s="77" customFormat="1" ht="12" customHeight="1" thickBot="1">
      <c r="A5" s="9" t="s">
        <v>4</v>
      </c>
      <c r="B5" s="133" t="s">
        <v>144</v>
      </c>
      <c r="C5" s="243">
        <f aca="true" t="shared" si="0" ref="C5:I5">+C6+C7+C8+C9+C10+C11</f>
        <v>144017370</v>
      </c>
      <c r="D5" s="243">
        <f t="shared" si="0"/>
        <v>0</v>
      </c>
      <c r="E5" s="243">
        <f t="shared" si="0"/>
        <v>0</v>
      </c>
      <c r="F5" s="243">
        <f t="shared" si="0"/>
        <v>8739360</v>
      </c>
      <c r="G5" s="243">
        <f t="shared" si="0"/>
        <v>0</v>
      </c>
      <c r="H5" s="243">
        <f>+H6+H7+H8+H9+H10+H11</f>
        <v>0</v>
      </c>
      <c r="I5" s="243">
        <f t="shared" si="0"/>
        <v>152756730</v>
      </c>
    </row>
    <row r="6" spans="1:9" s="77" customFormat="1" ht="12" customHeight="1">
      <c r="A6" s="80" t="s">
        <v>60</v>
      </c>
      <c r="B6" s="134" t="s">
        <v>145</v>
      </c>
      <c r="C6" s="348">
        <v>144017370</v>
      </c>
      <c r="D6" s="348"/>
      <c r="E6" s="348"/>
      <c r="F6" s="348">
        <v>8739360</v>
      </c>
      <c r="G6" s="348"/>
      <c r="H6" s="348"/>
      <c r="I6" s="440">
        <f>SUM(C6:F6)</f>
        <v>152756730</v>
      </c>
    </row>
    <row r="7" spans="1:9" s="77" customFormat="1" ht="12" customHeight="1">
      <c r="A7" s="81" t="s">
        <v>61</v>
      </c>
      <c r="B7" s="135" t="s">
        <v>146</v>
      </c>
      <c r="C7" s="189"/>
      <c r="D7" s="189"/>
      <c r="E7" s="189"/>
      <c r="F7" s="189"/>
      <c r="G7" s="189"/>
      <c r="H7" s="189"/>
      <c r="I7" s="189"/>
    </row>
    <row r="8" spans="1:9" s="77" customFormat="1" ht="12" customHeight="1">
      <c r="A8" s="81" t="s">
        <v>62</v>
      </c>
      <c r="B8" s="135" t="s">
        <v>401</v>
      </c>
      <c r="C8" s="189"/>
      <c r="D8" s="189"/>
      <c r="E8" s="189"/>
      <c r="F8" s="189"/>
      <c r="G8" s="189"/>
      <c r="H8" s="189"/>
      <c r="I8" s="189"/>
    </row>
    <row r="9" spans="1:9" s="77" customFormat="1" ht="12" customHeight="1">
      <c r="A9" s="81" t="s">
        <v>63</v>
      </c>
      <c r="B9" s="135" t="s">
        <v>147</v>
      </c>
      <c r="C9" s="189"/>
      <c r="D9" s="189"/>
      <c r="E9" s="189"/>
      <c r="F9" s="189"/>
      <c r="G9" s="189"/>
      <c r="H9" s="189"/>
      <c r="I9" s="189"/>
    </row>
    <row r="10" spans="1:9" s="77" customFormat="1" ht="12" customHeight="1">
      <c r="A10" s="81" t="s">
        <v>82</v>
      </c>
      <c r="B10" s="136" t="s">
        <v>318</v>
      </c>
      <c r="C10" s="189"/>
      <c r="D10" s="189"/>
      <c r="E10" s="189"/>
      <c r="F10" s="189"/>
      <c r="G10" s="189"/>
      <c r="H10" s="189"/>
      <c r="I10" s="189"/>
    </row>
    <row r="11" spans="1:9" s="77" customFormat="1" ht="12" customHeight="1" thickBot="1">
      <c r="A11" s="82" t="s">
        <v>64</v>
      </c>
      <c r="B11" s="137" t="s">
        <v>319</v>
      </c>
      <c r="C11" s="189"/>
      <c r="D11" s="189"/>
      <c r="E11" s="189"/>
      <c r="F11" s="189"/>
      <c r="G11" s="189"/>
      <c r="H11" s="189"/>
      <c r="I11" s="189"/>
    </row>
    <row r="12" spans="1:9" s="77" customFormat="1" ht="12" customHeight="1" thickBot="1">
      <c r="A12" s="9" t="s">
        <v>5</v>
      </c>
      <c r="B12" s="138" t="s">
        <v>148</v>
      </c>
      <c r="C12" s="243">
        <f aca="true" t="shared" si="1" ref="C12:I12">+C13+C14+C15+C16+C17</f>
        <v>0</v>
      </c>
      <c r="D12" s="243">
        <f t="shared" si="1"/>
        <v>0</v>
      </c>
      <c r="E12" s="243">
        <f t="shared" si="1"/>
        <v>0</v>
      </c>
      <c r="F12" s="243">
        <f t="shared" si="1"/>
        <v>0</v>
      </c>
      <c r="G12" s="243">
        <f t="shared" si="1"/>
        <v>0</v>
      </c>
      <c r="H12" s="243">
        <f>+H13+H14+H15+H16+H17</f>
        <v>0</v>
      </c>
      <c r="I12" s="243">
        <f t="shared" si="1"/>
        <v>0</v>
      </c>
    </row>
    <row r="13" spans="1:9" s="77" customFormat="1" ht="12" customHeight="1">
      <c r="A13" s="80" t="s">
        <v>66</v>
      </c>
      <c r="B13" s="134" t="s">
        <v>149</v>
      </c>
      <c r="C13" s="193"/>
      <c r="D13" s="193"/>
      <c r="E13" s="193"/>
      <c r="F13" s="193"/>
      <c r="G13" s="193"/>
      <c r="H13" s="193"/>
      <c r="I13" s="193"/>
    </row>
    <row r="14" spans="1:9" s="77" customFormat="1" ht="12" customHeight="1">
      <c r="A14" s="81" t="s">
        <v>67</v>
      </c>
      <c r="B14" s="135" t="s">
        <v>150</v>
      </c>
      <c r="C14" s="189"/>
      <c r="D14" s="189"/>
      <c r="E14" s="189"/>
      <c r="F14" s="189"/>
      <c r="G14" s="189"/>
      <c r="H14" s="189"/>
      <c r="I14" s="189"/>
    </row>
    <row r="15" spans="1:9" s="77" customFormat="1" ht="12" customHeight="1">
      <c r="A15" s="81" t="s">
        <v>68</v>
      </c>
      <c r="B15" s="135" t="s">
        <v>632</v>
      </c>
      <c r="C15" s="189"/>
      <c r="D15" s="189"/>
      <c r="E15" s="189"/>
      <c r="F15" s="189"/>
      <c r="G15" s="189"/>
      <c r="H15" s="189"/>
      <c r="I15" s="189"/>
    </row>
    <row r="16" spans="1:9" s="77" customFormat="1" ht="12" customHeight="1">
      <c r="A16" s="81" t="s">
        <v>69</v>
      </c>
      <c r="B16" s="135" t="s">
        <v>312</v>
      </c>
      <c r="C16" s="189"/>
      <c r="D16" s="189"/>
      <c r="E16" s="189"/>
      <c r="F16" s="189"/>
      <c r="G16" s="189"/>
      <c r="H16" s="189"/>
      <c r="I16" s="189"/>
    </row>
    <row r="17" spans="1:9" s="77" customFormat="1" ht="12" customHeight="1">
      <c r="A17" s="81" t="s">
        <v>70</v>
      </c>
      <c r="B17" s="135" t="s">
        <v>151</v>
      </c>
      <c r="C17" s="189"/>
      <c r="D17" s="189"/>
      <c r="E17" s="189"/>
      <c r="F17" s="189"/>
      <c r="G17" s="189"/>
      <c r="H17" s="189"/>
      <c r="I17" s="189"/>
    </row>
    <row r="18" spans="1:9" s="77" customFormat="1" ht="12" customHeight="1" thickBot="1">
      <c r="A18" s="82" t="s">
        <v>76</v>
      </c>
      <c r="B18" s="137" t="s">
        <v>152</v>
      </c>
      <c r="C18" s="190"/>
      <c r="D18" s="190"/>
      <c r="E18" s="190"/>
      <c r="F18" s="190"/>
      <c r="G18" s="190"/>
      <c r="H18" s="190"/>
      <c r="I18" s="190"/>
    </row>
    <row r="19" spans="1:9" s="77" customFormat="1" ht="12" customHeight="1" thickBot="1">
      <c r="A19" s="9" t="s">
        <v>6</v>
      </c>
      <c r="B19" s="133" t="s">
        <v>153</v>
      </c>
      <c r="C19" s="243">
        <f aca="true" t="shared" si="2" ref="C19:I19">+C20+C21+C22+C23+C24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 t="shared" si="2"/>
        <v>0</v>
      </c>
      <c r="H19" s="243">
        <f>+H20+H21+H22+H23+H24</f>
        <v>0</v>
      </c>
      <c r="I19" s="243">
        <f t="shared" si="2"/>
        <v>0</v>
      </c>
    </row>
    <row r="20" spans="1:9" s="77" customFormat="1" ht="12" customHeight="1">
      <c r="A20" s="80" t="s">
        <v>49</v>
      </c>
      <c r="B20" s="134" t="s">
        <v>154</v>
      </c>
      <c r="C20" s="193"/>
      <c r="D20" s="193"/>
      <c r="E20" s="193"/>
      <c r="F20" s="193"/>
      <c r="G20" s="193"/>
      <c r="H20" s="193"/>
      <c r="I20" s="193"/>
    </row>
    <row r="21" spans="1:9" s="77" customFormat="1" ht="12" customHeight="1">
      <c r="A21" s="81" t="s">
        <v>50</v>
      </c>
      <c r="B21" s="135" t="s">
        <v>155</v>
      </c>
      <c r="C21" s="189"/>
      <c r="D21" s="189"/>
      <c r="E21" s="189"/>
      <c r="F21" s="189"/>
      <c r="G21" s="189"/>
      <c r="H21" s="189"/>
      <c r="I21" s="189"/>
    </row>
    <row r="22" spans="1:9" s="77" customFormat="1" ht="12" customHeight="1">
      <c r="A22" s="81" t="s">
        <v>51</v>
      </c>
      <c r="B22" s="135" t="s">
        <v>313</v>
      </c>
      <c r="C22" s="189"/>
      <c r="D22" s="189"/>
      <c r="E22" s="189"/>
      <c r="F22" s="189"/>
      <c r="G22" s="189"/>
      <c r="H22" s="189"/>
      <c r="I22" s="189"/>
    </row>
    <row r="23" spans="1:9" s="77" customFormat="1" ht="12" customHeight="1">
      <c r="A23" s="81" t="s">
        <v>52</v>
      </c>
      <c r="B23" s="135" t="s">
        <v>314</v>
      </c>
      <c r="C23" s="189"/>
      <c r="D23" s="189"/>
      <c r="E23" s="189"/>
      <c r="F23" s="189"/>
      <c r="G23" s="189"/>
      <c r="H23" s="189"/>
      <c r="I23" s="189"/>
    </row>
    <row r="24" spans="1:9" s="77" customFormat="1" ht="12" customHeight="1">
      <c r="A24" s="81" t="s">
        <v>94</v>
      </c>
      <c r="B24" s="135" t="s">
        <v>156</v>
      </c>
      <c r="C24" s="189"/>
      <c r="D24" s="189"/>
      <c r="E24" s="189"/>
      <c r="F24" s="189"/>
      <c r="G24" s="189"/>
      <c r="H24" s="189"/>
      <c r="I24" s="189"/>
    </row>
    <row r="25" spans="1:9" s="77" customFormat="1" ht="12" customHeight="1" thickBot="1">
      <c r="A25" s="82" t="s">
        <v>95</v>
      </c>
      <c r="B25" s="139" t="s">
        <v>157</v>
      </c>
      <c r="C25" s="190"/>
      <c r="D25" s="190"/>
      <c r="E25" s="190"/>
      <c r="F25" s="190"/>
      <c r="G25" s="190"/>
      <c r="H25" s="190"/>
      <c r="I25" s="190"/>
    </row>
    <row r="26" spans="1:9" s="77" customFormat="1" ht="12" customHeight="1" thickBot="1">
      <c r="A26" s="9" t="s">
        <v>96</v>
      </c>
      <c r="B26" s="133" t="s">
        <v>410</v>
      </c>
      <c r="C26" s="258">
        <f aca="true" t="shared" si="3" ref="C26:I26">SUM(C27:C33)</f>
        <v>73641530</v>
      </c>
      <c r="D26" s="258">
        <f t="shared" si="3"/>
        <v>0</v>
      </c>
      <c r="E26" s="258">
        <f t="shared" si="3"/>
        <v>0</v>
      </c>
      <c r="F26" s="258">
        <f t="shared" si="3"/>
        <v>0</v>
      </c>
      <c r="G26" s="258">
        <f t="shared" si="3"/>
        <v>0</v>
      </c>
      <c r="H26" s="258">
        <f>SUM(H27:H33)</f>
        <v>0</v>
      </c>
      <c r="I26" s="258">
        <f t="shared" si="3"/>
        <v>73641530</v>
      </c>
    </row>
    <row r="27" spans="1:9" s="77" customFormat="1" ht="12" customHeight="1">
      <c r="A27" s="80" t="s">
        <v>158</v>
      </c>
      <c r="B27" s="134" t="s">
        <v>406</v>
      </c>
      <c r="C27" s="193"/>
      <c r="D27" s="193"/>
      <c r="E27" s="193"/>
      <c r="F27" s="193"/>
      <c r="G27" s="193"/>
      <c r="H27" s="193"/>
      <c r="I27" s="193"/>
    </row>
    <row r="28" spans="1:9" s="77" customFormat="1" ht="12" customHeight="1">
      <c r="A28" s="81" t="s">
        <v>159</v>
      </c>
      <c r="B28" s="135" t="s">
        <v>634</v>
      </c>
      <c r="C28" s="189"/>
      <c r="D28" s="189"/>
      <c r="E28" s="189"/>
      <c r="F28" s="189"/>
      <c r="G28" s="189"/>
      <c r="H28" s="189"/>
      <c r="I28" s="189"/>
    </row>
    <row r="29" spans="1:9" s="77" customFormat="1" ht="12" customHeight="1">
      <c r="A29" s="81" t="s">
        <v>160</v>
      </c>
      <c r="B29" s="135" t="s">
        <v>407</v>
      </c>
      <c r="C29" s="286">
        <v>73641530</v>
      </c>
      <c r="D29" s="286"/>
      <c r="E29" s="286"/>
      <c r="F29" s="286"/>
      <c r="G29" s="286"/>
      <c r="H29" s="286"/>
      <c r="I29" s="286">
        <v>73641530</v>
      </c>
    </row>
    <row r="30" spans="1:9" s="77" customFormat="1" ht="12" customHeight="1">
      <c r="A30" s="81" t="s">
        <v>161</v>
      </c>
      <c r="B30" s="135" t="s">
        <v>408</v>
      </c>
      <c r="C30" s="189"/>
      <c r="D30" s="189"/>
      <c r="E30" s="189"/>
      <c r="F30" s="189"/>
      <c r="G30" s="189"/>
      <c r="H30" s="189"/>
      <c r="I30" s="189"/>
    </row>
    <row r="31" spans="1:9" s="77" customFormat="1" ht="12" customHeight="1">
      <c r="A31" s="81" t="s">
        <v>403</v>
      </c>
      <c r="B31" s="135" t="s">
        <v>162</v>
      </c>
      <c r="C31" s="189"/>
      <c r="D31" s="189"/>
      <c r="E31" s="189"/>
      <c r="F31" s="189"/>
      <c r="G31" s="189"/>
      <c r="H31" s="189"/>
      <c r="I31" s="189"/>
    </row>
    <row r="32" spans="1:9" s="77" customFormat="1" ht="12" customHeight="1">
      <c r="A32" s="81" t="s">
        <v>404</v>
      </c>
      <c r="B32" s="135" t="s">
        <v>163</v>
      </c>
      <c r="C32" s="189"/>
      <c r="D32" s="189"/>
      <c r="E32" s="189"/>
      <c r="F32" s="189"/>
      <c r="G32" s="189"/>
      <c r="H32" s="189"/>
      <c r="I32" s="189"/>
    </row>
    <row r="33" spans="1:9" s="77" customFormat="1" ht="12" customHeight="1" thickBot="1">
      <c r="A33" s="82" t="s">
        <v>405</v>
      </c>
      <c r="B33" s="140" t="s">
        <v>164</v>
      </c>
      <c r="C33" s="190"/>
      <c r="D33" s="190"/>
      <c r="E33" s="190"/>
      <c r="F33" s="190"/>
      <c r="G33" s="190"/>
      <c r="H33" s="190"/>
      <c r="I33" s="190"/>
    </row>
    <row r="34" spans="1:9" s="77" customFormat="1" ht="12" customHeight="1" thickBot="1">
      <c r="A34" s="9" t="s">
        <v>8</v>
      </c>
      <c r="B34" s="133" t="s">
        <v>320</v>
      </c>
      <c r="C34" s="243">
        <f aca="true" t="shared" si="4" ref="C34:I34">SUM(C35:C45)</f>
        <v>45307000</v>
      </c>
      <c r="D34" s="243">
        <f t="shared" si="4"/>
        <v>0</v>
      </c>
      <c r="E34" s="243">
        <f t="shared" si="4"/>
        <v>0</v>
      </c>
      <c r="F34" s="243">
        <f t="shared" si="4"/>
        <v>0</v>
      </c>
      <c r="G34" s="243">
        <f t="shared" si="4"/>
        <v>0</v>
      </c>
      <c r="H34" s="243">
        <f>SUM(H35:H45)</f>
        <v>0</v>
      </c>
      <c r="I34" s="243">
        <f t="shared" si="4"/>
        <v>45307000</v>
      </c>
    </row>
    <row r="35" spans="1:9" s="77" customFormat="1" ht="12" customHeight="1">
      <c r="A35" s="80" t="s">
        <v>53</v>
      </c>
      <c r="B35" s="134" t="s">
        <v>167</v>
      </c>
      <c r="C35" s="193"/>
      <c r="D35" s="193"/>
      <c r="E35" s="193"/>
      <c r="F35" s="193"/>
      <c r="G35" s="193"/>
      <c r="H35" s="193"/>
      <c r="I35" s="193"/>
    </row>
    <row r="36" spans="1:9" s="77" customFormat="1" ht="12" customHeight="1">
      <c r="A36" s="81" t="s">
        <v>54</v>
      </c>
      <c r="B36" s="135" t="s">
        <v>168</v>
      </c>
      <c r="C36" s="755">
        <v>800000</v>
      </c>
      <c r="D36" s="755"/>
      <c r="E36" s="755"/>
      <c r="F36" s="755"/>
      <c r="G36" s="755"/>
      <c r="H36" s="755"/>
      <c r="I36" s="755">
        <v>800000</v>
      </c>
    </row>
    <row r="37" spans="1:9" s="77" customFormat="1" ht="12" customHeight="1">
      <c r="A37" s="81" t="s">
        <v>55</v>
      </c>
      <c r="B37" s="135" t="s">
        <v>169</v>
      </c>
      <c r="C37" s="755">
        <v>33918000</v>
      </c>
      <c r="D37" s="755"/>
      <c r="E37" s="755"/>
      <c r="F37" s="755"/>
      <c r="G37" s="755"/>
      <c r="H37" s="755"/>
      <c r="I37" s="755">
        <v>33918000</v>
      </c>
    </row>
    <row r="38" spans="1:9" s="77" customFormat="1" ht="12" customHeight="1">
      <c r="A38" s="81" t="s">
        <v>98</v>
      </c>
      <c r="B38" s="135" t="s">
        <v>170</v>
      </c>
      <c r="C38" s="755"/>
      <c r="D38" s="755"/>
      <c r="E38" s="755"/>
      <c r="F38" s="755"/>
      <c r="G38" s="755"/>
      <c r="H38" s="755"/>
      <c r="I38" s="755"/>
    </row>
    <row r="39" spans="1:9" s="77" customFormat="1" ht="12" customHeight="1">
      <c r="A39" s="81" t="s">
        <v>99</v>
      </c>
      <c r="B39" s="135" t="s">
        <v>171</v>
      </c>
      <c r="C39" s="755"/>
      <c r="D39" s="755"/>
      <c r="E39" s="755"/>
      <c r="F39" s="755"/>
      <c r="G39" s="755"/>
      <c r="H39" s="755"/>
      <c r="I39" s="755"/>
    </row>
    <row r="40" spans="1:9" s="77" customFormat="1" ht="12" customHeight="1">
      <c r="A40" s="81" t="s">
        <v>100</v>
      </c>
      <c r="B40" s="135" t="s">
        <v>172</v>
      </c>
      <c r="C40" s="755">
        <v>10589000</v>
      </c>
      <c r="D40" s="755"/>
      <c r="E40" s="755"/>
      <c r="F40" s="755"/>
      <c r="G40" s="755"/>
      <c r="H40" s="755"/>
      <c r="I40" s="755">
        <v>10589000</v>
      </c>
    </row>
    <row r="41" spans="1:9" s="77" customFormat="1" ht="12" customHeight="1">
      <c r="A41" s="81" t="s">
        <v>101</v>
      </c>
      <c r="B41" s="135" t="s">
        <v>173</v>
      </c>
      <c r="C41" s="755"/>
      <c r="D41" s="755"/>
      <c r="E41" s="755"/>
      <c r="F41" s="755"/>
      <c r="G41" s="755"/>
      <c r="H41" s="755"/>
      <c r="I41" s="755"/>
    </row>
    <row r="42" spans="1:9" s="77" customFormat="1" ht="12" customHeight="1">
      <c r="A42" s="81" t="s">
        <v>102</v>
      </c>
      <c r="B42" s="135" t="s">
        <v>409</v>
      </c>
      <c r="C42" s="189"/>
      <c r="D42" s="189"/>
      <c r="E42" s="189"/>
      <c r="F42" s="189"/>
      <c r="G42" s="189"/>
      <c r="H42" s="189"/>
      <c r="I42" s="189"/>
    </row>
    <row r="43" spans="1:9" s="77" customFormat="1" ht="12" customHeight="1">
      <c r="A43" s="81" t="s">
        <v>165</v>
      </c>
      <c r="B43" s="135" t="s">
        <v>175</v>
      </c>
      <c r="C43" s="259"/>
      <c r="D43" s="259"/>
      <c r="E43" s="259"/>
      <c r="F43" s="259"/>
      <c r="G43" s="259"/>
      <c r="H43" s="259"/>
      <c r="I43" s="259"/>
    </row>
    <row r="44" spans="1:9" s="77" customFormat="1" ht="12" customHeight="1">
      <c r="A44" s="82" t="s">
        <v>166</v>
      </c>
      <c r="B44" s="139" t="s">
        <v>322</v>
      </c>
      <c r="C44" s="621"/>
      <c r="D44" s="621"/>
      <c r="E44" s="621"/>
      <c r="F44" s="621"/>
      <c r="G44" s="621"/>
      <c r="H44" s="621"/>
      <c r="I44" s="621"/>
    </row>
    <row r="45" spans="1:9" s="77" customFormat="1" ht="12" customHeight="1" thickBot="1">
      <c r="A45" s="82" t="s">
        <v>321</v>
      </c>
      <c r="B45" s="137" t="s">
        <v>176</v>
      </c>
      <c r="C45" s="621"/>
      <c r="D45" s="621"/>
      <c r="E45" s="621"/>
      <c r="F45" s="621"/>
      <c r="G45" s="621"/>
      <c r="H45" s="621"/>
      <c r="I45" s="621"/>
    </row>
    <row r="46" spans="1:9" s="77" customFormat="1" ht="12" customHeight="1" thickBot="1">
      <c r="A46" s="9" t="s">
        <v>9</v>
      </c>
      <c r="B46" s="133" t="s">
        <v>177</v>
      </c>
      <c r="C46" s="243">
        <f aca="true" t="shared" si="5" ref="C46:I46">SUM(C47:C51)</f>
        <v>0</v>
      </c>
      <c r="D46" s="243">
        <f t="shared" si="5"/>
        <v>0</v>
      </c>
      <c r="E46" s="243">
        <f t="shared" si="5"/>
        <v>0</v>
      </c>
      <c r="F46" s="243">
        <f t="shared" si="5"/>
        <v>0</v>
      </c>
      <c r="G46" s="243">
        <f t="shared" si="5"/>
        <v>0</v>
      </c>
      <c r="H46" s="243">
        <f>SUM(H47:H51)</f>
        <v>0</v>
      </c>
      <c r="I46" s="243">
        <f t="shared" si="5"/>
        <v>0</v>
      </c>
    </row>
    <row r="47" spans="1:9" s="77" customFormat="1" ht="12" customHeight="1">
      <c r="A47" s="80" t="s">
        <v>56</v>
      </c>
      <c r="B47" s="134" t="s">
        <v>181</v>
      </c>
      <c r="C47" s="289"/>
      <c r="D47" s="289"/>
      <c r="E47" s="289"/>
      <c r="F47" s="289"/>
      <c r="G47" s="289"/>
      <c r="H47" s="289"/>
      <c r="I47" s="289"/>
    </row>
    <row r="48" spans="1:9" s="77" customFormat="1" ht="12" customHeight="1">
      <c r="A48" s="81" t="s">
        <v>57</v>
      </c>
      <c r="B48" s="135" t="s">
        <v>182</v>
      </c>
      <c r="C48" s="259"/>
      <c r="D48" s="259"/>
      <c r="E48" s="259"/>
      <c r="F48" s="259"/>
      <c r="G48" s="259"/>
      <c r="H48" s="259"/>
      <c r="I48" s="259"/>
    </row>
    <row r="49" spans="1:9" s="77" customFormat="1" ht="12" customHeight="1">
      <c r="A49" s="81" t="s">
        <v>178</v>
      </c>
      <c r="B49" s="135" t="s">
        <v>183</v>
      </c>
      <c r="C49" s="259"/>
      <c r="D49" s="259"/>
      <c r="E49" s="259"/>
      <c r="F49" s="259"/>
      <c r="G49" s="259"/>
      <c r="H49" s="259"/>
      <c r="I49" s="259"/>
    </row>
    <row r="50" spans="1:9" s="77" customFormat="1" ht="12" customHeight="1">
      <c r="A50" s="81" t="s">
        <v>179</v>
      </c>
      <c r="B50" s="135" t="s">
        <v>184</v>
      </c>
      <c r="C50" s="259"/>
      <c r="D50" s="259"/>
      <c r="E50" s="259"/>
      <c r="F50" s="259"/>
      <c r="G50" s="259"/>
      <c r="H50" s="259"/>
      <c r="I50" s="259"/>
    </row>
    <row r="51" spans="1:9" s="77" customFormat="1" ht="12" customHeight="1" thickBot="1">
      <c r="A51" s="82" t="s">
        <v>180</v>
      </c>
      <c r="B51" s="137" t="s">
        <v>185</v>
      </c>
      <c r="C51" s="621"/>
      <c r="D51" s="621"/>
      <c r="E51" s="621"/>
      <c r="F51" s="621"/>
      <c r="G51" s="621"/>
      <c r="H51" s="621"/>
      <c r="I51" s="621"/>
    </row>
    <row r="52" spans="1:9" s="77" customFormat="1" ht="12" customHeight="1" thickBot="1">
      <c r="A52" s="9" t="s">
        <v>103</v>
      </c>
      <c r="B52" s="133" t="s">
        <v>186</v>
      </c>
      <c r="C52" s="243">
        <f aca="true" t="shared" si="6" ref="C52:I52">SUM(C53:C55)</f>
        <v>0</v>
      </c>
      <c r="D52" s="243">
        <f t="shared" si="6"/>
        <v>0</v>
      </c>
      <c r="E52" s="243">
        <f t="shared" si="6"/>
        <v>0</v>
      </c>
      <c r="F52" s="243">
        <f t="shared" si="6"/>
        <v>0</v>
      </c>
      <c r="G52" s="243">
        <f t="shared" si="6"/>
        <v>0</v>
      </c>
      <c r="H52" s="243">
        <f>SUM(H53:H55)</f>
        <v>0</v>
      </c>
      <c r="I52" s="243">
        <f t="shared" si="6"/>
        <v>0</v>
      </c>
    </row>
    <row r="53" spans="1:9" s="77" customFormat="1" ht="12" customHeight="1">
      <c r="A53" s="80" t="s">
        <v>58</v>
      </c>
      <c r="B53" s="134" t="s">
        <v>187</v>
      </c>
      <c r="C53" s="193"/>
      <c r="D53" s="193"/>
      <c r="E53" s="193"/>
      <c r="F53" s="193"/>
      <c r="G53" s="193"/>
      <c r="H53" s="193"/>
      <c r="I53" s="193"/>
    </row>
    <row r="54" spans="1:9" s="77" customFormat="1" ht="12" customHeight="1">
      <c r="A54" s="81" t="s">
        <v>59</v>
      </c>
      <c r="B54" s="135" t="s">
        <v>315</v>
      </c>
      <c r="C54" s="189"/>
      <c r="D54" s="189"/>
      <c r="E54" s="189"/>
      <c r="F54" s="189"/>
      <c r="G54" s="189"/>
      <c r="H54" s="189"/>
      <c r="I54" s="189"/>
    </row>
    <row r="55" spans="1:9" s="77" customFormat="1" ht="12" customHeight="1">
      <c r="A55" s="81" t="s">
        <v>190</v>
      </c>
      <c r="B55" s="135" t="s">
        <v>188</v>
      </c>
      <c r="C55" s="189"/>
      <c r="D55" s="189"/>
      <c r="E55" s="189"/>
      <c r="F55" s="189"/>
      <c r="G55" s="189"/>
      <c r="H55" s="189"/>
      <c r="I55" s="189"/>
    </row>
    <row r="56" spans="1:9" s="77" customFormat="1" ht="12" customHeight="1" thickBot="1">
      <c r="A56" s="82" t="s">
        <v>191</v>
      </c>
      <c r="B56" s="137" t="s">
        <v>189</v>
      </c>
      <c r="C56" s="190"/>
      <c r="D56" s="190"/>
      <c r="E56" s="190"/>
      <c r="F56" s="190"/>
      <c r="G56" s="190"/>
      <c r="H56" s="190"/>
      <c r="I56" s="190"/>
    </row>
    <row r="57" spans="1:9" s="77" customFormat="1" ht="12" customHeight="1" thickBot="1">
      <c r="A57" s="9" t="s">
        <v>11</v>
      </c>
      <c r="B57" s="138" t="s">
        <v>192</v>
      </c>
      <c r="C57" s="243">
        <f aca="true" t="shared" si="7" ref="C57:I57">SUM(C58:C60)</f>
        <v>0</v>
      </c>
      <c r="D57" s="243">
        <f t="shared" si="7"/>
        <v>0</v>
      </c>
      <c r="E57" s="243">
        <f t="shared" si="7"/>
        <v>0</v>
      </c>
      <c r="F57" s="243">
        <f t="shared" si="7"/>
        <v>0</v>
      </c>
      <c r="G57" s="243">
        <f t="shared" si="7"/>
        <v>0</v>
      </c>
      <c r="H57" s="243">
        <f>SUM(H58:H60)</f>
        <v>0</v>
      </c>
      <c r="I57" s="243">
        <f t="shared" si="7"/>
        <v>0</v>
      </c>
    </row>
    <row r="58" spans="1:9" s="77" customFormat="1" ht="12" customHeight="1">
      <c r="A58" s="80" t="s">
        <v>104</v>
      </c>
      <c r="B58" s="134" t="s">
        <v>194</v>
      </c>
      <c r="C58" s="259"/>
      <c r="D58" s="259"/>
      <c r="E58" s="259"/>
      <c r="F58" s="259"/>
      <c r="G58" s="259"/>
      <c r="H58" s="259"/>
      <c r="I58" s="259"/>
    </row>
    <row r="59" spans="1:9" s="77" customFormat="1" ht="12" customHeight="1">
      <c r="A59" s="81" t="s">
        <v>105</v>
      </c>
      <c r="B59" s="135" t="s">
        <v>316</v>
      </c>
      <c r="C59" s="259"/>
      <c r="D59" s="259"/>
      <c r="E59" s="259"/>
      <c r="F59" s="259"/>
      <c r="G59" s="259"/>
      <c r="H59" s="259"/>
      <c r="I59" s="259"/>
    </row>
    <row r="60" spans="1:9" s="77" customFormat="1" ht="12" customHeight="1">
      <c r="A60" s="81" t="s">
        <v>126</v>
      </c>
      <c r="B60" s="135" t="s">
        <v>195</v>
      </c>
      <c r="C60" s="259"/>
      <c r="D60" s="259"/>
      <c r="E60" s="259"/>
      <c r="F60" s="259"/>
      <c r="G60" s="259"/>
      <c r="H60" s="259"/>
      <c r="I60" s="259"/>
    </row>
    <row r="61" spans="1:9" s="77" customFormat="1" ht="12" customHeight="1" thickBot="1">
      <c r="A61" s="82" t="s">
        <v>193</v>
      </c>
      <c r="B61" s="137" t="s">
        <v>196</v>
      </c>
      <c r="C61" s="259"/>
      <c r="D61" s="259"/>
      <c r="E61" s="259"/>
      <c r="F61" s="259"/>
      <c r="G61" s="259"/>
      <c r="H61" s="259"/>
      <c r="I61" s="259"/>
    </row>
    <row r="62" spans="1:9" s="77" customFormat="1" ht="12" customHeight="1" thickBot="1">
      <c r="A62" s="9" t="s">
        <v>362</v>
      </c>
      <c r="B62" s="133" t="s">
        <v>197</v>
      </c>
      <c r="C62" s="258">
        <f aca="true" t="shared" si="8" ref="C62:I62">+C5+C12+C19+C26+C34+C46+C52+C57</f>
        <v>262965900</v>
      </c>
      <c r="D62" s="258">
        <f t="shared" si="8"/>
        <v>0</v>
      </c>
      <c r="E62" s="258">
        <f t="shared" si="8"/>
        <v>0</v>
      </c>
      <c r="F62" s="258">
        <f t="shared" si="8"/>
        <v>8739360</v>
      </c>
      <c r="G62" s="258">
        <f t="shared" si="8"/>
        <v>0</v>
      </c>
      <c r="H62" s="258">
        <f>+H5+H12+H19+H26+H34+H46+H52+H57</f>
        <v>0</v>
      </c>
      <c r="I62" s="258">
        <f t="shared" si="8"/>
        <v>271705260</v>
      </c>
    </row>
    <row r="63" spans="1:9" s="77" customFormat="1" ht="12" customHeight="1" thickBot="1">
      <c r="A63" s="33" t="s">
        <v>198</v>
      </c>
      <c r="B63" s="138" t="s">
        <v>199</v>
      </c>
      <c r="C63" s="243">
        <f aca="true" t="shared" si="9" ref="C63:I63">SUM(C64:C66)</f>
        <v>0</v>
      </c>
      <c r="D63" s="243">
        <f t="shared" si="9"/>
        <v>0</v>
      </c>
      <c r="E63" s="243">
        <f t="shared" si="9"/>
        <v>0</v>
      </c>
      <c r="F63" s="243">
        <f t="shared" si="9"/>
        <v>0</v>
      </c>
      <c r="G63" s="243">
        <f t="shared" si="9"/>
        <v>0</v>
      </c>
      <c r="H63" s="243">
        <f>SUM(H64:H66)</f>
        <v>0</v>
      </c>
      <c r="I63" s="243">
        <f t="shared" si="9"/>
        <v>0</v>
      </c>
    </row>
    <row r="64" spans="1:9" s="77" customFormat="1" ht="12" customHeight="1">
      <c r="A64" s="80" t="s">
        <v>230</v>
      </c>
      <c r="B64" s="134" t="s">
        <v>200</v>
      </c>
      <c r="C64" s="259"/>
      <c r="D64" s="259"/>
      <c r="E64" s="259"/>
      <c r="F64" s="259"/>
      <c r="G64" s="259"/>
      <c r="H64" s="259"/>
      <c r="I64" s="259"/>
    </row>
    <row r="65" spans="1:9" s="77" customFormat="1" ht="12" customHeight="1">
      <c r="A65" s="81" t="s">
        <v>239</v>
      </c>
      <c r="B65" s="135" t="s">
        <v>201</v>
      </c>
      <c r="C65" s="259"/>
      <c r="D65" s="259"/>
      <c r="E65" s="259"/>
      <c r="F65" s="259"/>
      <c r="G65" s="259"/>
      <c r="H65" s="259"/>
      <c r="I65" s="259"/>
    </row>
    <row r="66" spans="1:9" s="77" customFormat="1" ht="12" customHeight="1" thickBot="1">
      <c r="A66" s="82" t="s">
        <v>240</v>
      </c>
      <c r="B66" s="141" t="s">
        <v>347</v>
      </c>
      <c r="C66" s="259"/>
      <c r="D66" s="259"/>
      <c r="E66" s="259"/>
      <c r="F66" s="259"/>
      <c r="G66" s="259"/>
      <c r="H66" s="259"/>
      <c r="I66" s="259"/>
    </row>
    <row r="67" spans="1:9" s="77" customFormat="1" ht="12" customHeight="1" thickBot="1">
      <c r="A67" s="33" t="s">
        <v>203</v>
      </c>
      <c r="B67" s="138" t="s">
        <v>204</v>
      </c>
      <c r="C67" s="243">
        <f aca="true" t="shared" si="10" ref="C67:I67">SUM(C68:C71)</f>
        <v>0</v>
      </c>
      <c r="D67" s="243">
        <f t="shared" si="10"/>
        <v>0</v>
      </c>
      <c r="E67" s="243">
        <f t="shared" si="10"/>
        <v>0</v>
      </c>
      <c r="F67" s="243">
        <f t="shared" si="10"/>
        <v>0</v>
      </c>
      <c r="G67" s="243">
        <f t="shared" si="10"/>
        <v>0</v>
      </c>
      <c r="H67" s="243">
        <f>SUM(H68:H71)</f>
        <v>0</v>
      </c>
      <c r="I67" s="243">
        <f t="shared" si="10"/>
        <v>0</v>
      </c>
    </row>
    <row r="68" spans="1:9" s="77" customFormat="1" ht="12" customHeight="1">
      <c r="A68" s="80" t="s">
        <v>83</v>
      </c>
      <c r="B68" s="134" t="s">
        <v>205</v>
      </c>
      <c r="C68" s="259"/>
      <c r="D68" s="259"/>
      <c r="E68" s="259"/>
      <c r="F68" s="259"/>
      <c r="G68" s="259"/>
      <c r="H68" s="259"/>
      <c r="I68" s="259"/>
    </row>
    <row r="69" spans="1:9" s="77" customFormat="1" ht="12" customHeight="1">
      <c r="A69" s="81" t="s">
        <v>84</v>
      </c>
      <c r="B69" s="135" t="s">
        <v>206</v>
      </c>
      <c r="C69" s="259"/>
      <c r="D69" s="259"/>
      <c r="E69" s="259"/>
      <c r="F69" s="259"/>
      <c r="G69" s="259"/>
      <c r="H69" s="259"/>
      <c r="I69" s="259"/>
    </row>
    <row r="70" spans="1:9" s="77" customFormat="1" ht="12" customHeight="1">
      <c r="A70" s="81" t="s">
        <v>231</v>
      </c>
      <c r="B70" s="135" t="s">
        <v>207</v>
      </c>
      <c r="C70" s="259"/>
      <c r="D70" s="259"/>
      <c r="E70" s="259"/>
      <c r="F70" s="259"/>
      <c r="G70" s="259"/>
      <c r="H70" s="259"/>
      <c r="I70" s="259"/>
    </row>
    <row r="71" spans="1:9" s="77" customFormat="1" ht="12" customHeight="1" thickBot="1">
      <c r="A71" s="82" t="s">
        <v>232</v>
      </c>
      <c r="B71" s="137" t="s">
        <v>208</v>
      </c>
      <c r="C71" s="259"/>
      <c r="D71" s="259"/>
      <c r="E71" s="259"/>
      <c r="F71" s="259"/>
      <c r="G71" s="259"/>
      <c r="H71" s="259"/>
      <c r="I71" s="259"/>
    </row>
    <row r="72" spans="1:9" s="77" customFormat="1" ht="12" customHeight="1" thickBot="1">
      <c r="A72" s="33" t="s">
        <v>209</v>
      </c>
      <c r="B72" s="138" t="s">
        <v>210</v>
      </c>
      <c r="C72" s="243">
        <f aca="true" t="shared" si="11" ref="C72:I72">SUM(C73:C74)</f>
        <v>0</v>
      </c>
      <c r="D72" s="243">
        <f t="shared" si="11"/>
        <v>1843943</v>
      </c>
      <c r="E72" s="243">
        <f t="shared" si="11"/>
        <v>0</v>
      </c>
      <c r="F72" s="243">
        <f t="shared" si="11"/>
        <v>0</v>
      </c>
      <c r="G72" s="243">
        <f t="shared" si="11"/>
        <v>0</v>
      </c>
      <c r="H72" s="243">
        <f>SUM(H73:H74)</f>
        <v>0</v>
      </c>
      <c r="I72" s="243">
        <f t="shared" si="11"/>
        <v>1843943</v>
      </c>
    </row>
    <row r="73" spans="1:9" s="77" customFormat="1" ht="12" customHeight="1">
      <c r="A73" s="80" t="s">
        <v>233</v>
      </c>
      <c r="B73" s="134" t="s">
        <v>211</v>
      </c>
      <c r="C73" s="259"/>
      <c r="D73" s="259">
        <v>1843943</v>
      </c>
      <c r="E73" s="259"/>
      <c r="F73" s="259"/>
      <c r="G73" s="259"/>
      <c r="H73" s="259"/>
      <c r="I73" s="259">
        <f>SUM(C73:D73)</f>
        <v>1843943</v>
      </c>
    </row>
    <row r="74" spans="1:9" s="77" customFormat="1" ht="12" customHeight="1" thickBot="1">
      <c r="A74" s="82" t="s">
        <v>234</v>
      </c>
      <c r="B74" s="137" t="s">
        <v>212</v>
      </c>
      <c r="C74" s="259"/>
      <c r="D74" s="259"/>
      <c r="E74" s="259"/>
      <c r="F74" s="259"/>
      <c r="G74" s="259"/>
      <c r="H74" s="259"/>
      <c r="I74" s="259"/>
    </row>
    <row r="75" spans="1:9" s="77" customFormat="1" ht="12" customHeight="1" thickBot="1">
      <c r="A75" s="33" t="s">
        <v>213</v>
      </c>
      <c r="B75" s="138" t="s">
        <v>214</v>
      </c>
      <c r="C75" s="243">
        <f aca="true" t="shared" si="12" ref="C75:I75">SUM(C76:C78)</f>
        <v>0</v>
      </c>
      <c r="D75" s="243">
        <f t="shared" si="12"/>
        <v>0</v>
      </c>
      <c r="E75" s="243">
        <f t="shared" si="12"/>
        <v>0</v>
      </c>
      <c r="F75" s="243">
        <f t="shared" si="12"/>
        <v>0</v>
      </c>
      <c r="G75" s="243">
        <f t="shared" si="12"/>
        <v>0</v>
      </c>
      <c r="H75" s="243">
        <f>SUM(H76:H78)</f>
        <v>0</v>
      </c>
      <c r="I75" s="243">
        <f t="shared" si="12"/>
        <v>0</v>
      </c>
    </row>
    <row r="76" spans="1:9" s="77" customFormat="1" ht="12" customHeight="1">
      <c r="A76" s="80" t="s">
        <v>235</v>
      </c>
      <c r="B76" s="134" t="s">
        <v>215</v>
      </c>
      <c r="C76" s="259"/>
      <c r="D76" s="259"/>
      <c r="E76" s="259"/>
      <c r="F76" s="259"/>
      <c r="G76" s="259"/>
      <c r="H76" s="259"/>
      <c r="I76" s="259"/>
    </row>
    <row r="77" spans="1:9" s="77" customFormat="1" ht="12" customHeight="1">
      <c r="A77" s="81" t="s">
        <v>236</v>
      </c>
      <c r="B77" s="135" t="s">
        <v>216</v>
      </c>
      <c r="C77" s="259"/>
      <c r="D77" s="259"/>
      <c r="E77" s="259"/>
      <c r="F77" s="259"/>
      <c r="G77" s="259"/>
      <c r="H77" s="259"/>
      <c r="I77" s="259"/>
    </row>
    <row r="78" spans="1:9" s="77" customFormat="1" ht="12" customHeight="1" thickBot="1">
      <c r="A78" s="82" t="s">
        <v>237</v>
      </c>
      <c r="B78" s="137" t="s">
        <v>217</v>
      </c>
      <c r="C78" s="259"/>
      <c r="D78" s="259"/>
      <c r="E78" s="259"/>
      <c r="F78" s="259"/>
      <c r="G78" s="259"/>
      <c r="H78" s="259"/>
      <c r="I78" s="259"/>
    </row>
    <row r="79" spans="1:9" s="77" customFormat="1" ht="12" customHeight="1" thickBot="1">
      <c r="A79" s="33" t="s">
        <v>218</v>
      </c>
      <c r="B79" s="138" t="s">
        <v>238</v>
      </c>
      <c r="C79" s="243">
        <f aca="true" t="shared" si="13" ref="C79:I79">SUM(C80:C83)</f>
        <v>0</v>
      </c>
      <c r="D79" s="243">
        <f t="shared" si="13"/>
        <v>0</v>
      </c>
      <c r="E79" s="243">
        <f t="shared" si="13"/>
        <v>0</v>
      </c>
      <c r="F79" s="243">
        <f t="shared" si="13"/>
        <v>0</v>
      </c>
      <c r="G79" s="243">
        <f t="shared" si="13"/>
        <v>0</v>
      </c>
      <c r="H79" s="243">
        <f>SUM(H80:H83)</f>
        <v>0</v>
      </c>
      <c r="I79" s="243">
        <f t="shared" si="13"/>
        <v>0</v>
      </c>
    </row>
    <row r="80" spans="1:9" s="77" customFormat="1" ht="12" customHeight="1">
      <c r="A80" s="84" t="s">
        <v>219</v>
      </c>
      <c r="B80" s="134" t="s">
        <v>220</v>
      </c>
      <c r="C80" s="259"/>
      <c r="D80" s="259"/>
      <c r="E80" s="259"/>
      <c r="F80" s="259"/>
      <c r="G80" s="259"/>
      <c r="H80" s="259"/>
      <c r="I80" s="259"/>
    </row>
    <row r="81" spans="1:9" s="77" customFormat="1" ht="12" customHeight="1">
      <c r="A81" s="85" t="s">
        <v>221</v>
      </c>
      <c r="B81" s="135" t="s">
        <v>222</v>
      </c>
      <c r="C81" s="259"/>
      <c r="D81" s="259"/>
      <c r="E81" s="259"/>
      <c r="F81" s="259"/>
      <c r="G81" s="259"/>
      <c r="H81" s="259"/>
      <c r="I81" s="259"/>
    </row>
    <row r="82" spans="1:9" s="77" customFormat="1" ht="12" customHeight="1">
      <c r="A82" s="85" t="s">
        <v>223</v>
      </c>
      <c r="B82" s="135" t="s">
        <v>224</v>
      </c>
      <c r="C82" s="259"/>
      <c r="D82" s="259"/>
      <c r="E82" s="259"/>
      <c r="F82" s="259"/>
      <c r="G82" s="259"/>
      <c r="H82" s="259"/>
      <c r="I82" s="259"/>
    </row>
    <row r="83" spans="1:9" s="77" customFormat="1" ht="12" customHeight="1" thickBot="1">
      <c r="A83" s="86" t="s">
        <v>225</v>
      </c>
      <c r="B83" s="137" t="s">
        <v>226</v>
      </c>
      <c r="C83" s="259"/>
      <c r="D83" s="259"/>
      <c r="E83" s="259"/>
      <c r="F83" s="259"/>
      <c r="G83" s="259"/>
      <c r="H83" s="259"/>
      <c r="I83" s="259"/>
    </row>
    <row r="84" spans="1:9" s="77" customFormat="1" ht="12" customHeight="1" thickBot="1">
      <c r="A84" s="33" t="s">
        <v>227</v>
      </c>
      <c r="B84" s="138" t="s">
        <v>361</v>
      </c>
      <c r="C84" s="244"/>
      <c r="D84" s="244"/>
      <c r="E84" s="244"/>
      <c r="F84" s="244"/>
      <c r="G84" s="244"/>
      <c r="H84" s="244"/>
      <c r="I84" s="244"/>
    </row>
    <row r="85" spans="1:9" s="77" customFormat="1" ht="13.5" customHeight="1" thickBot="1">
      <c r="A85" s="33" t="s">
        <v>229</v>
      </c>
      <c r="B85" s="138" t="s">
        <v>228</v>
      </c>
      <c r="C85" s="244"/>
      <c r="D85" s="244"/>
      <c r="E85" s="244"/>
      <c r="F85" s="244"/>
      <c r="G85" s="244"/>
      <c r="H85" s="244"/>
      <c r="I85" s="244"/>
    </row>
    <row r="86" spans="1:9" s="77" customFormat="1" ht="15.75" customHeight="1" thickBot="1">
      <c r="A86" s="33" t="s">
        <v>241</v>
      </c>
      <c r="B86" s="142" t="s">
        <v>364</v>
      </c>
      <c r="C86" s="258">
        <f aca="true" t="shared" si="14" ref="C86:I86">+C63+C67+C72+C75+C79+C85+C84</f>
        <v>0</v>
      </c>
      <c r="D86" s="258">
        <f t="shared" si="14"/>
        <v>1843943</v>
      </c>
      <c r="E86" s="258">
        <f t="shared" si="14"/>
        <v>0</v>
      </c>
      <c r="F86" s="258">
        <f t="shared" si="14"/>
        <v>0</v>
      </c>
      <c r="G86" s="258">
        <f t="shared" si="14"/>
        <v>0</v>
      </c>
      <c r="H86" s="258">
        <f>+H63+H67+H72+H75+H79+H85+H84</f>
        <v>0</v>
      </c>
      <c r="I86" s="258">
        <f t="shared" si="14"/>
        <v>1843943</v>
      </c>
    </row>
    <row r="87" spans="1:9" s="77" customFormat="1" ht="16.5" customHeight="1" thickBot="1">
      <c r="A87" s="91" t="s">
        <v>363</v>
      </c>
      <c r="B87" s="143" t="s">
        <v>365</v>
      </c>
      <c r="C87" s="258">
        <f aca="true" t="shared" si="15" ref="C87:I87">+C62+C86</f>
        <v>262965900</v>
      </c>
      <c r="D87" s="258">
        <f t="shared" si="15"/>
        <v>1843943</v>
      </c>
      <c r="E87" s="258">
        <f t="shared" si="15"/>
        <v>0</v>
      </c>
      <c r="F87" s="258">
        <f t="shared" si="15"/>
        <v>8739360</v>
      </c>
      <c r="G87" s="258">
        <f t="shared" si="15"/>
        <v>0</v>
      </c>
      <c r="H87" s="258">
        <f>+H62+H86</f>
        <v>0</v>
      </c>
      <c r="I87" s="258">
        <f t="shared" si="15"/>
        <v>273549203</v>
      </c>
    </row>
    <row r="88" spans="1:9" s="77" customFormat="1" ht="49.5" customHeight="1">
      <c r="A88" s="3"/>
      <c r="B88" s="4"/>
      <c r="C88" s="165"/>
      <c r="D88" s="165"/>
      <c r="E88" s="165"/>
      <c r="F88" s="165"/>
      <c r="G88" s="165"/>
      <c r="H88" s="165"/>
      <c r="I88" s="165"/>
    </row>
    <row r="89" spans="1:9" ht="16.5" customHeight="1">
      <c r="A89" s="859" t="s">
        <v>32</v>
      </c>
      <c r="B89" s="859"/>
      <c r="C89" s="859"/>
      <c r="D89" s="75"/>
      <c r="E89" s="75"/>
      <c r="F89" s="75"/>
      <c r="G89" s="75"/>
      <c r="H89" s="75"/>
      <c r="I89" s="75"/>
    </row>
    <row r="90" spans="1:9" s="78" customFormat="1" ht="16.5" customHeight="1" thickBot="1">
      <c r="A90" s="861" t="s">
        <v>86</v>
      </c>
      <c r="B90" s="861"/>
      <c r="C90" s="746"/>
      <c r="D90" s="746"/>
      <c r="E90" s="746"/>
      <c r="F90" s="746"/>
      <c r="G90" s="746"/>
      <c r="H90" s="746"/>
      <c r="I90" s="753" t="s">
        <v>506</v>
      </c>
    </row>
    <row r="91" spans="1:9" ht="37.5" customHeight="1" thickBot="1">
      <c r="A91" s="7" t="s">
        <v>48</v>
      </c>
      <c r="B91" s="570" t="s">
        <v>33</v>
      </c>
      <c r="C91" s="183" t="s">
        <v>581</v>
      </c>
      <c r="D91" s="394" t="s">
        <v>699</v>
      </c>
      <c r="E91" s="394" t="s">
        <v>701</v>
      </c>
      <c r="F91" s="394" t="s">
        <v>708</v>
      </c>
      <c r="G91" s="394" t="s">
        <v>709</v>
      </c>
      <c r="H91" s="394" t="s">
        <v>712</v>
      </c>
      <c r="I91" s="394" t="s">
        <v>700</v>
      </c>
    </row>
    <row r="92" spans="1:9" s="76" customFormat="1" ht="12" customHeight="1" thickBot="1">
      <c r="A92" s="9"/>
      <c r="B92" s="592" t="s">
        <v>372</v>
      </c>
      <c r="C92" s="593" t="s">
        <v>373</v>
      </c>
      <c r="D92" s="593" t="s">
        <v>374</v>
      </c>
      <c r="E92" s="593" t="s">
        <v>375</v>
      </c>
      <c r="F92" s="572" t="s">
        <v>604</v>
      </c>
      <c r="G92" s="572" t="s">
        <v>559</v>
      </c>
      <c r="H92" s="572" t="s">
        <v>653</v>
      </c>
      <c r="I92" s="572" t="s">
        <v>711</v>
      </c>
    </row>
    <row r="93" spans="1:9" ht="12" customHeight="1" thickBot="1">
      <c r="A93" s="74" t="s">
        <v>4</v>
      </c>
      <c r="B93" s="246" t="s">
        <v>323</v>
      </c>
      <c r="C93" s="243">
        <f aca="true" t="shared" si="16" ref="C93:I93">C94+C95+C96+C97+C98+C111</f>
        <v>260965900</v>
      </c>
      <c r="D93" s="243">
        <f t="shared" si="16"/>
        <v>1843943</v>
      </c>
      <c r="E93" s="243">
        <f t="shared" si="16"/>
        <v>0</v>
      </c>
      <c r="F93" s="243">
        <f t="shared" si="16"/>
        <v>8539360</v>
      </c>
      <c r="G93" s="243">
        <f t="shared" si="16"/>
        <v>0</v>
      </c>
      <c r="H93" s="243">
        <f>H94+H95+H96+H97+H98+H111</f>
        <v>0</v>
      </c>
      <c r="I93" s="243">
        <f t="shared" si="16"/>
        <v>271349203</v>
      </c>
    </row>
    <row r="94" spans="1:9" ht="12" customHeight="1">
      <c r="A94" s="88" t="s">
        <v>60</v>
      </c>
      <c r="B94" s="230" t="s">
        <v>34</v>
      </c>
      <c r="C94" s="752">
        <v>172244626</v>
      </c>
      <c r="D94" s="752"/>
      <c r="E94" s="752"/>
      <c r="F94" s="442">
        <v>7406200</v>
      </c>
      <c r="G94" s="442"/>
      <c r="H94" s="442">
        <v>-6386092</v>
      </c>
      <c r="I94" s="286">
        <f>SUM(C94:H94)</f>
        <v>173264734</v>
      </c>
    </row>
    <row r="95" spans="1:9" ht="12" customHeight="1">
      <c r="A95" s="81" t="s">
        <v>61</v>
      </c>
      <c r="B95" s="150" t="s">
        <v>106</v>
      </c>
      <c r="C95" s="286">
        <v>22459494</v>
      </c>
      <c r="D95" s="286"/>
      <c r="E95" s="286"/>
      <c r="F95" s="440">
        <v>1333160</v>
      </c>
      <c r="G95" s="440"/>
      <c r="H95" s="440">
        <v>1973092</v>
      </c>
      <c r="I95" s="286">
        <f>SUM(C95:H95)</f>
        <v>25765746</v>
      </c>
    </row>
    <row r="96" spans="1:9" ht="12" customHeight="1">
      <c r="A96" s="81" t="s">
        <v>62</v>
      </c>
      <c r="B96" s="150" t="s">
        <v>81</v>
      </c>
      <c r="C96" s="286">
        <v>66261780</v>
      </c>
      <c r="D96" s="286">
        <v>1843943</v>
      </c>
      <c r="E96" s="286"/>
      <c r="F96" s="440">
        <v>-200000</v>
      </c>
      <c r="G96" s="440"/>
      <c r="H96" s="440">
        <v>4413000</v>
      </c>
      <c r="I96" s="286">
        <f>SUM(C96:H96)</f>
        <v>72318723</v>
      </c>
    </row>
    <row r="97" spans="1:9" ht="12" customHeight="1">
      <c r="A97" s="81" t="s">
        <v>63</v>
      </c>
      <c r="B97" s="238" t="s">
        <v>107</v>
      </c>
      <c r="C97" s="483"/>
      <c r="D97" s="483"/>
      <c r="E97" s="483"/>
      <c r="F97" s="483"/>
      <c r="G97" s="483"/>
      <c r="H97" s="483"/>
      <c r="I97" s="483"/>
    </row>
    <row r="98" spans="1:9" ht="12" customHeight="1">
      <c r="A98" s="81" t="s">
        <v>71</v>
      </c>
      <c r="B98" s="5" t="s">
        <v>108</v>
      </c>
      <c r="C98" s="483"/>
      <c r="D98" s="483"/>
      <c r="E98" s="483"/>
      <c r="F98" s="483"/>
      <c r="G98" s="483"/>
      <c r="H98" s="483"/>
      <c r="I98" s="483"/>
    </row>
    <row r="99" spans="1:9" ht="12" customHeight="1">
      <c r="A99" s="81" t="s">
        <v>64</v>
      </c>
      <c r="B99" s="150" t="s">
        <v>328</v>
      </c>
      <c r="C99" s="190"/>
      <c r="D99" s="190"/>
      <c r="E99" s="190"/>
      <c r="F99" s="190"/>
      <c r="G99" s="190"/>
      <c r="H99" s="190"/>
      <c r="I99" s="190"/>
    </row>
    <row r="100" spans="1:9" ht="12" customHeight="1">
      <c r="A100" s="81" t="s">
        <v>65</v>
      </c>
      <c r="B100" s="239" t="s">
        <v>327</v>
      </c>
      <c r="C100" s="190"/>
      <c r="D100" s="190"/>
      <c r="E100" s="190"/>
      <c r="F100" s="190"/>
      <c r="G100" s="190"/>
      <c r="H100" s="190"/>
      <c r="I100" s="190"/>
    </row>
    <row r="101" spans="1:9" ht="12" customHeight="1">
      <c r="A101" s="81" t="s">
        <v>72</v>
      </c>
      <c r="B101" s="239" t="s">
        <v>326</v>
      </c>
      <c r="C101" s="190"/>
      <c r="D101" s="190"/>
      <c r="E101" s="190"/>
      <c r="F101" s="190"/>
      <c r="G101" s="190"/>
      <c r="H101" s="190"/>
      <c r="I101" s="190"/>
    </row>
    <row r="102" spans="1:9" ht="12" customHeight="1">
      <c r="A102" s="81" t="s">
        <v>73</v>
      </c>
      <c r="B102" s="240" t="s">
        <v>244</v>
      </c>
      <c r="C102" s="190"/>
      <c r="D102" s="190"/>
      <c r="E102" s="190"/>
      <c r="F102" s="190"/>
      <c r="G102" s="190"/>
      <c r="H102" s="190"/>
      <c r="I102" s="190"/>
    </row>
    <row r="103" spans="1:9" ht="12" customHeight="1">
      <c r="A103" s="81" t="s">
        <v>74</v>
      </c>
      <c r="B103" s="241" t="s">
        <v>245</v>
      </c>
      <c r="C103" s="190"/>
      <c r="D103" s="190"/>
      <c r="E103" s="190"/>
      <c r="F103" s="190"/>
      <c r="G103" s="190"/>
      <c r="H103" s="190"/>
      <c r="I103" s="190"/>
    </row>
    <row r="104" spans="1:9" ht="12" customHeight="1">
      <c r="A104" s="81" t="s">
        <v>75</v>
      </c>
      <c r="B104" s="241" t="s">
        <v>246</v>
      </c>
      <c r="C104" s="190"/>
      <c r="D104" s="190"/>
      <c r="E104" s="190"/>
      <c r="F104" s="190"/>
      <c r="G104" s="190"/>
      <c r="H104" s="190"/>
      <c r="I104" s="190"/>
    </row>
    <row r="105" spans="1:9" ht="12" customHeight="1">
      <c r="A105" s="81" t="s">
        <v>77</v>
      </c>
      <c r="B105" s="240" t="s">
        <v>247</v>
      </c>
      <c r="C105" s="190"/>
      <c r="D105" s="190"/>
      <c r="E105" s="190"/>
      <c r="F105" s="190"/>
      <c r="G105" s="190"/>
      <c r="H105" s="190"/>
      <c r="I105" s="190"/>
    </row>
    <row r="106" spans="1:9" ht="12" customHeight="1">
      <c r="A106" s="81" t="s">
        <v>109</v>
      </c>
      <c r="B106" s="240" t="s">
        <v>248</v>
      </c>
      <c r="C106" s="190"/>
      <c r="D106" s="190"/>
      <c r="E106" s="190"/>
      <c r="F106" s="190"/>
      <c r="G106" s="190"/>
      <c r="H106" s="190"/>
      <c r="I106" s="190"/>
    </row>
    <row r="107" spans="1:9" ht="12" customHeight="1">
      <c r="A107" s="81" t="s">
        <v>242</v>
      </c>
      <c r="B107" s="241" t="s">
        <v>249</v>
      </c>
      <c r="C107" s="190"/>
      <c r="D107" s="190"/>
      <c r="E107" s="190"/>
      <c r="F107" s="190"/>
      <c r="G107" s="190"/>
      <c r="H107" s="190"/>
      <c r="I107" s="190"/>
    </row>
    <row r="108" spans="1:9" ht="12" customHeight="1">
      <c r="A108" s="89" t="s">
        <v>243</v>
      </c>
      <c r="B108" s="239" t="s">
        <v>250</v>
      </c>
      <c r="C108" s="190"/>
      <c r="D108" s="190"/>
      <c r="E108" s="190"/>
      <c r="F108" s="190"/>
      <c r="G108" s="190"/>
      <c r="H108" s="190"/>
      <c r="I108" s="190"/>
    </row>
    <row r="109" spans="1:9" ht="12" customHeight="1">
      <c r="A109" s="81" t="s">
        <v>324</v>
      </c>
      <c r="B109" s="239" t="s">
        <v>251</v>
      </c>
      <c r="C109" s="190"/>
      <c r="D109" s="190"/>
      <c r="E109" s="190"/>
      <c r="F109" s="190"/>
      <c r="G109" s="190"/>
      <c r="H109" s="190"/>
      <c r="I109" s="190"/>
    </row>
    <row r="110" spans="1:9" ht="12" customHeight="1">
      <c r="A110" s="82" t="s">
        <v>325</v>
      </c>
      <c r="B110" s="239" t="s">
        <v>252</v>
      </c>
      <c r="C110" s="190"/>
      <c r="D110" s="190"/>
      <c r="E110" s="190"/>
      <c r="F110" s="190"/>
      <c r="G110" s="190"/>
      <c r="H110" s="190"/>
      <c r="I110" s="190"/>
    </row>
    <row r="111" spans="1:9" ht="12" customHeight="1">
      <c r="A111" s="81" t="s">
        <v>329</v>
      </c>
      <c r="B111" s="238" t="s">
        <v>35</v>
      </c>
      <c r="C111" s="189"/>
      <c r="D111" s="189"/>
      <c r="E111" s="189"/>
      <c r="F111" s="189"/>
      <c r="G111" s="189"/>
      <c r="H111" s="189"/>
      <c r="I111" s="189"/>
    </row>
    <row r="112" spans="1:9" ht="12" customHeight="1">
      <c r="A112" s="81" t="s">
        <v>330</v>
      </c>
      <c r="B112" s="150" t="s">
        <v>332</v>
      </c>
      <c r="C112" s="189"/>
      <c r="D112" s="189"/>
      <c r="E112" s="189"/>
      <c r="F112" s="189"/>
      <c r="G112" s="189"/>
      <c r="H112" s="189"/>
      <c r="I112" s="189"/>
    </row>
    <row r="113" spans="1:9" ht="12" customHeight="1" thickBot="1">
      <c r="A113" s="90" t="s">
        <v>331</v>
      </c>
      <c r="B113" s="242" t="s">
        <v>333</v>
      </c>
      <c r="C113" s="194"/>
      <c r="D113" s="194"/>
      <c r="E113" s="194"/>
      <c r="F113" s="194"/>
      <c r="G113" s="194"/>
      <c r="H113" s="194"/>
      <c r="I113" s="194"/>
    </row>
    <row r="114" spans="1:9" ht="12" customHeight="1" thickBot="1">
      <c r="A114" s="154" t="s">
        <v>5</v>
      </c>
      <c r="B114" s="252" t="s">
        <v>253</v>
      </c>
      <c r="C114" s="671">
        <f aca="true" t="shared" si="17" ref="C114:I114">+C115+C117+C119</f>
        <v>2000000</v>
      </c>
      <c r="D114" s="671">
        <f t="shared" si="17"/>
        <v>0</v>
      </c>
      <c r="E114" s="671">
        <f t="shared" si="17"/>
        <v>0</v>
      </c>
      <c r="F114" s="671">
        <f t="shared" si="17"/>
        <v>200000</v>
      </c>
      <c r="G114" s="671">
        <f t="shared" si="17"/>
        <v>0</v>
      </c>
      <c r="H114" s="671">
        <f>+H115+H117+H119</f>
        <v>0</v>
      </c>
      <c r="I114" s="671">
        <f t="shared" si="17"/>
        <v>2200000</v>
      </c>
    </row>
    <row r="115" spans="1:9" ht="12" customHeight="1">
      <c r="A115" s="80" t="s">
        <v>66</v>
      </c>
      <c r="B115" s="150" t="s">
        <v>125</v>
      </c>
      <c r="C115" s="193">
        <v>2000000</v>
      </c>
      <c r="D115" s="193"/>
      <c r="E115" s="193"/>
      <c r="F115" s="193">
        <v>200000</v>
      </c>
      <c r="G115" s="193"/>
      <c r="H115" s="193"/>
      <c r="I115" s="286">
        <f>SUM(C115:G115)</f>
        <v>2200000</v>
      </c>
    </row>
    <row r="116" spans="1:9" ht="12" customHeight="1">
      <c r="A116" s="80" t="s">
        <v>67</v>
      </c>
      <c r="B116" s="245" t="s">
        <v>257</v>
      </c>
      <c r="C116" s="193"/>
      <c r="D116" s="193"/>
      <c r="E116" s="193"/>
      <c r="F116" s="193"/>
      <c r="G116" s="193"/>
      <c r="H116" s="193"/>
      <c r="I116" s="193"/>
    </row>
    <row r="117" spans="1:9" ht="12" customHeight="1">
      <c r="A117" s="80" t="s">
        <v>68</v>
      </c>
      <c r="B117" s="245" t="s">
        <v>110</v>
      </c>
      <c r="C117" s="189"/>
      <c r="D117" s="189"/>
      <c r="E117" s="189"/>
      <c r="F117" s="189"/>
      <c r="G117" s="189"/>
      <c r="H117" s="189"/>
      <c r="I117" s="189"/>
    </row>
    <row r="118" spans="1:9" ht="12" customHeight="1">
      <c r="A118" s="80" t="s">
        <v>69</v>
      </c>
      <c r="B118" s="245" t="s">
        <v>258</v>
      </c>
      <c r="C118" s="189"/>
      <c r="D118" s="189"/>
      <c r="E118" s="189"/>
      <c r="F118" s="189"/>
      <c r="G118" s="189"/>
      <c r="H118" s="189"/>
      <c r="I118" s="189"/>
    </row>
    <row r="119" spans="1:9" ht="12" customHeight="1">
      <c r="A119" s="80" t="s">
        <v>70</v>
      </c>
      <c r="B119" s="137" t="s">
        <v>127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76</v>
      </c>
      <c r="B120" s="136" t="s">
        <v>317</v>
      </c>
      <c r="C120" s="189"/>
      <c r="D120" s="189"/>
      <c r="E120" s="189"/>
      <c r="F120" s="189"/>
      <c r="G120" s="189"/>
      <c r="H120" s="189"/>
      <c r="I120" s="189"/>
    </row>
    <row r="121" spans="1:9" ht="12" customHeight="1">
      <c r="A121" s="80" t="s">
        <v>78</v>
      </c>
      <c r="B121" s="264" t="s">
        <v>263</v>
      </c>
      <c r="C121" s="189"/>
      <c r="D121" s="189"/>
      <c r="E121" s="189"/>
      <c r="F121" s="189"/>
      <c r="G121" s="189"/>
      <c r="H121" s="189"/>
      <c r="I121" s="189"/>
    </row>
    <row r="122" spans="1:9" ht="15.75">
      <c r="A122" s="80" t="s">
        <v>111</v>
      </c>
      <c r="B122" s="241" t="s">
        <v>246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112</v>
      </c>
      <c r="B123" s="241" t="s">
        <v>262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113</v>
      </c>
      <c r="B124" s="241" t="s">
        <v>261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254</v>
      </c>
      <c r="B125" s="241" t="s">
        <v>249</v>
      </c>
      <c r="C125" s="189"/>
      <c r="D125" s="189"/>
      <c r="E125" s="189"/>
      <c r="F125" s="189"/>
      <c r="G125" s="189"/>
      <c r="H125" s="189"/>
      <c r="I125" s="189"/>
    </row>
    <row r="126" spans="1:9" ht="12" customHeight="1">
      <c r="A126" s="80" t="s">
        <v>255</v>
      </c>
      <c r="B126" s="241" t="s">
        <v>260</v>
      </c>
      <c r="C126" s="189"/>
      <c r="D126" s="189"/>
      <c r="E126" s="189"/>
      <c r="F126" s="189"/>
      <c r="G126" s="189"/>
      <c r="H126" s="189"/>
      <c r="I126" s="189"/>
    </row>
    <row r="127" spans="1:9" ht="16.5" thickBot="1">
      <c r="A127" s="89" t="s">
        <v>256</v>
      </c>
      <c r="B127" s="241" t="s">
        <v>259</v>
      </c>
      <c r="C127" s="190"/>
      <c r="D127" s="190"/>
      <c r="E127" s="190"/>
      <c r="F127" s="190"/>
      <c r="G127" s="190"/>
      <c r="H127" s="190"/>
      <c r="I127" s="190"/>
    </row>
    <row r="128" spans="1:9" ht="12" customHeight="1" thickBot="1">
      <c r="A128" s="9" t="s">
        <v>6</v>
      </c>
      <c r="B128" s="196" t="s">
        <v>334</v>
      </c>
      <c r="C128" s="243">
        <f aca="true" t="shared" si="18" ref="C128:I128">+C93+C114</f>
        <v>262965900</v>
      </c>
      <c r="D128" s="243">
        <f t="shared" si="18"/>
        <v>1843943</v>
      </c>
      <c r="E128" s="243">
        <f t="shared" si="18"/>
        <v>0</v>
      </c>
      <c r="F128" s="243">
        <f t="shared" si="18"/>
        <v>8739360</v>
      </c>
      <c r="G128" s="243">
        <f t="shared" si="18"/>
        <v>0</v>
      </c>
      <c r="H128" s="243">
        <f>+H93+H114</f>
        <v>0</v>
      </c>
      <c r="I128" s="243">
        <f t="shared" si="18"/>
        <v>273549203</v>
      </c>
    </row>
    <row r="129" spans="1:9" ht="12" customHeight="1" thickBot="1">
      <c r="A129" s="9" t="s">
        <v>7</v>
      </c>
      <c r="B129" s="196" t="s">
        <v>335</v>
      </c>
      <c r="C129" s="243">
        <f aca="true" t="shared" si="19" ref="C129:I129">+C130+C131+C132</f>
        <v>0</v>
      </c>
      <c r="D129" s="243">
        <f t="shared" si="19"/>
        <v>0</v>
      </c>
      <c r="E129" s="243">
        <f t="shared" si="19"/>
        <v>0</v>
      </c>
      <c r="F129" s="243">
        <f t="shared" si="19"/>
        <v>0</v>
      </c>
      <c r="G129" s="243">
        <f t="shared" si="19"/>
        <v>0</v>
      </c>
      <c r="H129" s="243">
        <f>+H130+H131+H132</f>
        <v>0</v>
      </c>
      <c r="I129" s="243">
        <f t="shared" si="19"/>
        <v>0</v>
      </c>
    </row>
    <row r="130" spans="1:9" ht="12" customHeight="1">
      <c r="A130" s="80" t="s">
        <v>158</v>
      </c>
      <c r="B130" s="245" t="s">
        <v>342</v>
      </c>
      <c r="C130" s="189"/>
      <c r="D130" s="189"/>
      <c r="E130" s="189"/>
      <c r="F130" s="189"/>
      <c r="G130" s="189"/>
      <c r="H130" s="189"/>
      <c r="I130" s="189"/>
    </row>
    <row r="131" spans="1:9" ht="12" customHeight="1">
      <c r="A131" s="80" t="s">
        <v>159</v>
      </c>
      <c r="B131" s="245" t="s">
        <v>343</v>
      </c>
      <c r="C131" s="189"/>
      <c r="D131" s="189"/>
      <c r="E131" s="189"/>
      <c r="F131" s="189"/>
      <c r="G131" s="189"/>
      <c r="H131" s="189"/>
      <c r="I131" s="189"/>
    </row>
    <row r="132" spans="1:9" ht="12" customHeight="1" thickBot="1">
      <c r="A132" s="89" t="s">
        <v>160</v>
      </c>
      <c r="B132" s="245" t="s">
        <v>344</v>
      </c>
      <c r="C132" s="189"/>
      <c r="D132" s="189"/>
      <c r="E132" s="189"/>
      <c r="F132" s="189"/>
      <c r="G132" s="189"/>
      <c r="H132" s="189"/>
      <c r="I132" s="189"/>
    </row>
    <row r="133" spans="1:9" ht="12" customHeight="1" thickBot="1">
      <c r="A133" s="9" t="s">
        <v>8</v>
      </c>
      <c r="B133" s="196" t="s">
        <v>336</v>
      </c>
      <c r="C133" s="243">
        <f aca="true" t="shared" si="20" ref="C133:I133">SUM(C134:C139)</f>
        <v>0</v>
      </c>
      <c r="D133" s="243">
        <f t="shared" si="20"/>
        <v>0</v>
      </c>
      <c r="E133" s="243">
        <f t="shared" si="20"/>
        <v>0</v>
      </c>
      <c r="F133" s="243">
        <f t="shared" si="20"/>
        <v>0</v>
      </c>
      <c r="G133" s="243">
        <f t="shared" si="20"/>
        <v>0</v>
      </c>
      <c r="H133" s="243">
        <f>SUM(H134:H139)</f>
        <v>0</v>
      </c>
      <c r="I133" s="243">
        <f t="shared" si="20"/>
        <v>0</v>
      </c>
    </row>
    <row r="134" spans="1:9" ht="12" customHeight="1">
      <c r="A134" s="80" t="s">
        <v>53</v>
      </c>
      <c r="B134" s="151" t="s">
        <v>345</v>
      </c>
      <c r="C134" s="189"/>
      <c r="D134" s="189"/>
      <c r="E134" s="189"/>
      <c r="F134" s="189"/>
      <c r="G134" s="189"/>
      <c r="H134" s="189"/>
      <c r="I134" s="189"/>
    </row>
    <row r="135" spans="1:9" ht="12" customHeight="1">
      <c r="A135" s="80" t="s">
        <v>54</v>
      </c>
      <c r="B135" s="151" t="s">
        <v>337</v>
      </c>
      <c r="C135" s="189"/>
      <c r="D135" s="189"/>
      <c r="E135" s="189"/>
      <c r="F135" s="189"/>
      <c r="G135" s="189"/>
      <c r="H135" s="189"/>
      <c r="I135" s="189"/>
    </row>
    <row r="136" spans="1:9" ht="12" customHeight="1">
      <c r="A136" s="80" t="s">
        <v>55</v>
      </c>
      <c r="B136" s="151" t="s">
        <v>338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98</v>
      </c>
      <c r="B137" s="151" t="s">
        <v>339</v>
      </c>
      <c r="C137" s="189"/>
      <c r="D137" s="189"/>
      <c r="E137" s="189"/>
      <c r="F137" s="189"/>
      <c r="G137" s="189"/>
      <c r="H137" s="189"/>
      <c r="I137" s="189"/>
    </row>
    <row r="138" spans="1:9" ht="12" customHeight="1">
      <c r="A138" s="80" t="s">
        <v>99</v>
      </c>
      <c r="B138" s="151" t="s">
        <v>340</v>
      </c>
      <c r="C138" s="189"/>
      <c r="D138" s="189"/>
      <c r="E138" s="189"/>
      <c r="F138" s="189"/>
      <c r="G138" s="189"/>
      <c r="H138" s="189"/>
      <c r="I138" s="189"/>
    </row>
    <row r="139" spans="1:9" ht="12" customHeight="1" thickBot="1">
      <c r="A139" s="89" t="s">
        <v>100</v>
      </c>
      <c r="B139" s="151" t="s">
        <v>341</v>
      </c>
      <c r="C139" s="189"/>
      <c r="D139" s="189"/>
      <c r="E139" s="189"/>
      <c r="F139" s="189"/>
      <c r="G139" s="189"/>
      <c r="H139" s="189"/>
      <c r="I139" s="189"/>
    </row>
    <row r="140" spans="1:9" ht="12" customHeight="1" thickBot="1">
      <c r="A140" s="9" t="s">
        <v>9</v>
      </c>
      <c r="B140" s="196" t="s">
        <v>349</v>
      </c>
      <c r="C140" s="258">
        <f aca="true" t="shared" si="21" ref="C140:I140">+C141+C142+C143+C144</f>
        <v>0</v>
      </c>
      <c r="D140" s="258">
        <f t="shared" si="21"/>
        <v>0</v>
      </c>
      <c r="E140" s="258">
        <f t="shared" si="21"/>
        <v>0</v>
      </c>
      <c r="F140" s="258">
        <f t="shared" si="21"/>
        <v>0</v>
      </c>
      <c r="G140" s="258">
        <f t="shared" si="21"/>
        <v>0</v>
      </c>
      <c r="H140" s="258">
        <f>+H141+H142+H143+H144</f>
        <v>0</v>
      </c>
      <c r="I140" s="258">
        <f t="shared" si="21"/>
        <v>0</v>
      </c>
    </row>
    <row r="141" spans="1:9" ht="12" customHeight="1">
      <c r="A141" s="80" t="s">
        <v>56</v>
      </c>
      <c r="B141" s="151" t="s">
        <v>264</v>
      </c>
      <c r="C141" s="189"/>
      <c r="D141" s="189"/>
      <c r="E141" s="189"/>
      <c r="F141" s="189"/>
      <c r="G141" s="189"/>
      <c r="H141" s="189"/>
      <c r="I141" s="189"/>
    </row>
    <row r="142" spans="1:9" ht="12" customHeight="1">
      <c r="A142" s="80" t="s">
        <v>57</v>
      </c>
      <c r="B142" s="151" t="s">
        <v>265</v>
      </c>
      <c r="C142" s="189"/>
      <c r="D142" s="189"/>
      <c r="E142" s="189"/>
      <c r="F142" s="189"/>
      <c r="G142" s="189"/>
      <c r="H142" s="189"/>
      <c r="I142" s="189"/>
    </row>
    <row r="143" spans="1:9" ht="12" customHeight="1">
      <c r="A143" s="80" t="s">
        <v>178</v>
      </c>
      <c r="B143" s="151" t="s">
        <v>350</v>
      </c>
      <c r="C143" s="189"/>
      <c r="D143" s="189"/>
      <c r="E143" s="189"/>
      <c r="F143" s="189"/>
      <c r="G143" s="189"/>
      <c r="H143" s="189"/>
      <c r="I143" s="189"/>
    </row>
    <row r="144" spans="1:9" ht="12" customHeight="1" thickBot="1">
      <c r="A144" s="89" t="s">
        <v>179</v>
      </c>
      <c r="B144" s="152" t="s">
        <v>284</v>
      </c>
      <c r="C144" s="189"/>
      <c r="D144" s="189"/>
      <c r="E144" s="189"/>
      <c r="F144" s="189"/>
      <c r="G144" s="189"/>
      <c r="H144" s="189"/>
      <c r="I144" s="189"/>
    </row>
    <row r="145" spans="1:9" ht="12" customHeight="1" thickBot="1">
      <c r="A145" s="9" t="s">
        <v>10</v>
      </c>
      <c r="B145" s="196" t="s">
        <v>351</v>
      </c>
      <c r="C145" s="247">
        <f aca="true" t="shared" si="22" ref="C145:I145">SUM(C146:C150)</f>
        <v>0</v>
      </c>
      <c r="D145" s="247">
        <f t="shared" si="22"/>
        <v>0</v>
      </c>
      <c r="E145" s="247">
        <f t="shared" si="22"/>
        <v>0</v>
      </c>
      <c r="F145" s="247">
        <f t="shared" si="22"/>
        <v>0</v>
      </c>
      <c r="G145" s="247">
        <f t="shared" si="22"/>
        <v>0</v>
      </c>
      <c r="H145" s="247">
        <f>SUM(H146:H150)</f>
        <v>0</v>
      </c>
      <c r="I145" s="247">
        <f t="shared" si="22"/>
        <v>0</v>
      </c>
    </row>
    <row r="146" spans="1:9" ht="12" customHeight="1">
      <c r="A146" s="80" t="s">
        <v>58</v>
      </c>
      <c r="B146" s="151" t="s">
        <v>346</v>
      </c>
      <c r="C146" s="189"/>
      <c r="D146" s="189"/>
      <c r="E146" s="189"/>
      <c r="F146" s="189"/>
      <c r="G146" s="189"/>
      <c r="H146" s="189"/>
      <c r="I146" s="189"/>
    </row>
    <row r="147" spans="1:9" ht="12" customHeight="1">
      <c r="A147" s="80" t="s">
        <v>59</v>
      </c>
      <c r="B147" s="151" t="s">
        <v>353</v>
      </c>
      <c r="C147" s="189"/>
      <c r="D147" s="189"/>
      <c r="E147" s="189"/>
      <c r="F147" s="189"/>
      <c r="G147" s="189"/>
      <c r="H147" s="189"/>
      <c r="I147" s="189"/>
    </row>
    <row r="148" spans="1:9" ht="12" customHeight="1">
      <c r="A148" s="80" t="s">
        <v>190</v>
      </c>
      <c r="B148" s="151" t="s">
        <v>348</v>
      </c>
      <c r="C148" s="189"/>
      <c r="D148" s="189"/>
      <c r="E148" s="189"/>
      <c r="F148" s="189"/>
      <c r="G148" s="189"/>
      <c r="H148" s="189"/>
      <c r="I148" s="189"/>
    </row>
    <row r="149" spans="1:9" ht="12" customHeight="1">
      <c r="A149" s="80" t="s">
        <v>191</v>
      </c>
      <c r="B149" s="151" t="s">
        <v>354</v>
      </c>
      <c r="C149" s="189"/>
      <c r="D149" s="189"/>
      <c r="E149" s="189"/>
      <c r="F149" s="189"/>
      <c r="G149" s="189"/>
      <c r="H149" s="189"/>
      <c r="I149" s="189"/>
    </row>
    <row r="150" spans="1:9" ht="12" customHeight="1" thickBot="1">
      <c r="A150" s="80" t="s">
        <v>352</v>
      </c>
      <c r="B150" s="151" t="s">
        <v>355</v>
      </c>
      <c r="C150" s="189"/>
      <c r="D150" s="189"/>
      <c r="E150" s="189"/>
      <c r="F150" s="189"/>
      <c r="G150" s="189"/>
      <c r="H150" s="189"/>
      <c r="I150" s="189"/>
    </row>
    <row r="151" spans="1:9" ht="12" customHeight="1" thickBot="1">
      <c r="A151" s="9" t="s">
        <v>11</v>
      </c>
      <c r="B151" s="196" t="s">
        <v>356</v>
      </c>
      <c r="C151" s="248"/>
      <c r="D151" s="248"/>
      <c r="E151" s="248"/>
      <c r="F151" s="248"/>
      <c r="G151" s="248"/>
      <c r="H151" s="248"/>
      <c r="I151" s="248"/>
    </row>
    <row r="152" spans="1:9" ht="12" customHeight="1" thickBot="1">
      <c r="A152" s="9" t="s">
        <v>12</v>
      </c>
      <c r="B152" s="196" t="s">
        <v>357</v>
      </c>
      <c r="C152" s="248"/>
      <c r="D152" s="248"/>
      <c r="E152" s="248"/>
      <c r="F152" s="248"/>
      <c r="G152" s="248"/>
      <c r="H152" s="248"/>
      <c r="I152" s="248"/>
    </row>
    <row r="153" spans="1:13" ht="15" customHeight="1" thickBot="1">
      <c r="A153" s="9" t="s">
        <v>13</v>
      </c>
      <c r="B153" s="196" t="s">
        <v>359</v>
      </c>
      <c r="C153" s="266">
        <f aca="true" t="shared" si="23" ref="C153:I153">+C129+C133+C140+C145+C151+C152</f>
        <v>0</v>
      </c>
      <c r="D153" s="266">
        <f t="shared" si="23"/>
        <v>0</v>
      </c>
      <c r="E153" s="266">
        <f t="shared" si="23"/>
        <v>0</v>
      </c>
      <c r="F153" s="266">
        <f t="shared" si="23"/>
        <v>0</v>
      </c>
      <c r="G153" s="266">
        <f t="shared" si="23"/>
        <v>0</v>
      </c>
      <c r="H153" s="266">
        <f>+H129+H133+H140+H145+H151+H152</f>
        <v>0</v>
      </c>
      <c r="I153" s="266">
        <f t="shared" si="23"/>
        <v>0</v>
      </c>
      <c r="J153" s="564"/>
      <c r="K153" s="565"/>
      <c r="L153" s="565"/>
      <c r="M153" s="565"/>
    </row>
    <row r="154" spans="1:9" s="77" customFormat="1" ht="12.75" customHeight="1" thickBot="1">
      <c r="A154" s="91" t="s">
        <v>14</v>
      </c>
      <c r="B154" s="253" t="s">
        <v>358</v>
      </c>
      <c r="C154" s="266">
        <f aca="true" t="shared" si="24" ref="C154:I154">+C128+C153</f>
        <v>262965900</v>
      </c>
      <c r="D154" s="266">
        <f t="shared" si="24"/>
        <v>1843943</v>
      </c>
      <c r="E154" s="266">
        <f t="shared" si="24"/>
        <v>0</v>
      </c>
      <c r="F154" s="266">
        <f t="shared" si="24"/>
        <v>8739360</v>
      </c>
      <c r="G154" s="266">
        <f t="shared" si="24"/>
        <v>0</v>
      </c>
      <c r="H154" s="266">
        <f>+H128+H153</f>
        <v>0</v>
      </c>
      <c r="I154" s="266">
        <f t="shared" si="24"/>
        <v>273549203</v>
      </c>
    </row>
    <row r="155" ht="7.5" customHeight="1"/>
    <row r="156" spans="1:9" ht="15.75">
      <c r="A156" s="862" t="s">
        <v>266</v>
      </c>
      <c r="B156" s="862"/>
      <c r="C156" s="862"/>
      <c r="D156" s="75"/>
      <c r="E156" s="75"/>
      <c r="F156" s="75"/>
      <c r="G156" s="75"/>
      <c r="H156" s="75"/>
      <c r="I156" s="75"/>
    </row>
    <row r="157" spans="1:9" ht="15" customHeight="1" thickBot="1">
      <c r="A157" s="860" t="s">
        <v>87</v>
      </c>
      <c r="B157" s="860"/>
      <c r="C157" s="640"/>
      <c r="D157" s="640"/>
      <c r="E157" s="640"/>
      <c r="F157" s="640"/>
      <c r="G157" s="640"/>
      <c r="H157" s="640"/>
      <c r="I157" s="640"/>
    </row>
    <row r="158" spans="1:9" ht="13.5" customHeight="1" thickBot="1">
      <c r="A158" s="9">
        <v>1</v>
      </c>
      <c r="B158" s="8" t="s">
        <v>360</v>
      </c>
      <c r="C158" s="262">
        <f aca="true" t="shared" si="25" ref="C158:I158">+C62-C128</f>
        <v>0</v>
      </c>
      <c r="D158" s="262">
        <f t="shared" si="25"/>
        <v>-1843943</v>
      </c>
      <c r="E158" s="262">
        <f t="shared" si="25"/>
        <v>0</v>
      </c>
      <c r="F158" s="262">
        <f t="shared" si="25"/>
        <v>0</v>
      </c>
      <c r="G158" s="262">
        <f t="shared" si="25"/>
        <v>0</v>
      </c>
      <c r="H158" s="262">
        <f>+H62-H128</f>
        <v>0</v>
      </c>
      <c r="I158" s="262">
        <f t="shared" si="25"/>
        <v>-1843943</v>
      </c>
    </row>
    <row r="159" spans="1:9" ht="27.75" customHeight="1" thickBot="1">
      <c r="A159" s="9" t="s">
        <v>5</v>
      </c>
      <c r="B159" s="8" t="s">
        <v>633</v>
      </c>
      <c r="C159" s="262">
        <f aca="true" t="shared" si="26" ref="C159:I159">+C86-C153</f>
        <v>0</v>
      </c>
      <c r="D159" s="262">
        <f t="shared" si="26"/>
        <v>1843943</v>
      </c>
      <c r="E159" s="262">
        <f t="shared" si="26"/>
        <v>0</v>
      </c>
      <c r="F159" s="262">
        <f t="shared" si="26"/>
        <v>0</v>
      </c>
      <c r="G159" s="262">
        <f t="shared" si="26"/>
        <v>0</v>
      </c>
      <c r="H159" s="262">
        <f>+H86-H153</f>
        <v>0</v>
      </c>
      <c r="I159" s="262">
        <f t="shared" si="26"/>
        <v>1843943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3" r:id="rId1"/>
  <headerFooter alignWithMargins="0">
    <oddHeader>&amp;C&amp;"Times New Roman CE,Félkövér"&amp;12
Ócsa Város Önkormányzat
2023. ÉVI KÖLTSÉGVETÉS
ÁLLAMIGAZGATÁSI FELADATAINAK MÉRLEGE
&amp;R&amp;"Times New Roman CE,Félkövér dőlt"&amp;11 4. melléklet a ........./2024. (.......) önkormányzati rendelethez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BreakPreview" zoomScaleSheetLayoutView="100" zoomScalePageLayoutView="80" workbookViewId="0" topLeftCell="A1">
      <selection activeCell="B1" sqref="B1:E1"/>
    </sheetView>
  </sheetViews>
  <sheetFormatPr defaultColWidth="9.00390625" defaultRowHeight="12.75"/>
  <cols>
    <col min="1" max="1" width="6.875" style="12" customWidth="1"/>
    <col min="2" max="2" width="55.125" style="21" customWidth="1"/>
    <col min="3" max="3" width="16.375" style="21" customWidth="1"/>
    <col min="4" max="4" width="55.125" style="12" customWidth="1"/>
    <col min="5" max="5" width="16.375" style="21" customWidth="1"/>
    <col min="6" max="6" width="4.875" style="12" customWidth="1"/>
    <col min="7" max="16384" width="9.375" style="12" customWidth="1"/>
  </cols>
  <sheetData>
    <row r="1" spans="2:6" ht="39.75" customHeight="1">
      <c r="B1" s="869" t="s">
        <v>90</v>
      </c>
      <c r="C1" s="869"/>
      <c r="D1" s="869"/>
      <c r="E1" s="869"/>
      <c r="F1" s="867"/>
    </row>
    <row r="2" spans="5:6" ht="13.5" thickBot="1">
      <c r="E2" s="412" t="s">
        <v>506</v>
      </c>
      <c r="F2" s="867"/>
    </row>
    <row r="3" spans="1:6" ht="18" customHeight="1" thickBot="1">
      <c r="A3" s="865" t="s">
        <v>48</v>
      </c>
      <c r="B3" s="44" t="s">
        <v>38</v>
      </c>
      <c r="C3" s="269"/>
      <c r="D3" s="44" t="s">
        <v>39</v>
      </c>
      <c r="E3" s="254"/>
      <c r="F3" s="867"/>
    </row>
    <row r="4" spans="1:6" s="45" customFormat="1" ht="35.25" customHeight="1" thickBot="1">
      <c r="A4" s="866"/>
      <c r="B4" s="22" t="s">
        <v>43</v>
      </c>
      <c r="C4" s="394" t="s">
        <v>700</v>
      </c>
      <c r="D4" s="22" t="s">
        <v>43</v>
      </c>
      <c r="E4" s="394" t="s">
        <v>700</v>
      </c>
      <c r="F4" s="867"/>
    </row>
    <row r="5" spans="1:6" s="50" customFormat="1" ht="12" customHeight="1" thickBot="1">
      <c r="A5" s="46"/>
      <c r="B5" s="47" t="s">
        <v>372</v>
      </c>
      <c r="C5" s="48" t="s">
        <v>373</v>
      </c>
      <c r="D5" s="47" t="s">
        <v>374</v>
      </c>
      <c r="E5" s="49" t="s">
        <v>375</v>
      </c>
      <c r="F5" s="867"/>
    </row>
    <row r="6" spans="1:6" ht="12.75" customHeight="1">
      <c r="A6" s="51" t="s">
        <v>4</v>
      </c>
      <c r="B6" s="52" t="s">
        <v>267</v>
      </c>
      <c r="C6" s="250">
        <v>996899259</v>
      </c>
      <c r="D6" s="469" t="s">
        <v>44</v>
      </c>
      <c r="E6" s="759">
        <v>686173113</v>
      </c>
      <c r="F6" s="867"/>
    </row>
    <row r="7" spans="1:6" ht="12.75" customHeight="1">
      <c r="A7" s="53" t="s">
        <v>5</v>
      </c>
      <c r="B7" s="54" t="s">
        <v>268</v>
      </c>
      <c r="C7" s="249">
        <v>61950000</v>
      </c>
      <c r="D7" s="470" t="s">
        <v>106</v>
      </c>
      <c r="E7" s="267">
        <v>99057563</v>
      </c>
      <c r="F7" s="867"/>
    </row>
    <row r="8" spans="1:6" ht="12.75" customHeight="1">
      <c r="A8" s="53" t="s">
        <v>6</v>
      </c>
      <c r="B8" s="54" t="s">
        <v>289</v>
      </c>
      <c r="C8" s="249"/>
      <c r="D8" s="470" t="s">
        <v>130</v>
      </c>
      <c r="E8" s="267">
        <v>891563352</v>
      </c>
      <c r="F8" s="867"/>
    </row>
    <row r="9" spans="1:6" ht="12.75" customHeight="1">
      <c r="A9" s="53" t="s">
        <v>7</v>
      </c>
      <c r="B9" s="54" t="s">
        <v>97</v>
      </c>
      <c r="C9" s="249">
        <v>693244000</v>
      </c>
      <c r="D9" s="470" t="s">
        <v>107</v>
      </c>
      <c r="E9" s="267">
        <v>10000000</v>
      </c>
      <c r="F9" s="867"/>
    </row>
    <row r="10" spans="1:6" ht="12.75" customHeight="1">
      <c r="A10" s="53" t="s">
        <v>8</v>
      </c>
      <c r="B10" s="55" t="s">
        <v>311</v>
      </c>
      <c r="C10" s="249">
        <v>225056200</v>
      </c>
      <c r="D10" s="470" t="s">
        <v>108</v>
      </c>
      <c r="E10" s="267">
        <v>278436161</v>
      </c>
      <c r="F10" s="867"/>
    </row>
    <row r="11" spans="1:6" ht="12.75" customHeight="1">
      <c r="A11" s="53" t="s">
        <v>9</v>
      </c>
      <c r="B11" s="54" t="s">
        <v>269</v>
      </c>
      <c r="C11" s="270">
        <v>30000</v>
      </c>
      <c r="D11" s="470" t="s">
        <v>35</v>
      </c>
      <c r="E11" s="276">
        <v>10000000</v>
      </c>
      <c r="F11" s="867"/>
    </row>
    <row r="12" spans="1:6" ht="12.75" customHeight="1">
      <c r="A12" s="53" t="s">
        <v>10</v>
      </c>
      <c r="B12" s="54" t="s">
        <v>366</v>
      </c>
      <c r="C12" s="249"/>
      <c r="D12" s="479"/>
      <c r="E12" s="277"/>
      <c r="F12" s="867"/>
    </row>
    <row r="13" spans="1:6" ht="12.75" customHeight="1">
      <c r="A13" s="53" t="s">
        <v>11</v>
      </c>
      <c r="B13" s="10"/>
      <c r="C13" s="249"/>
      <c r="D13" s="479"/>
      <c r="E13" s="277"/>
      <c r="F13" s="867"/>
    </row>
    <row r="14" spans="1:6" ht="12.75" customHeight="1">
      <c r="A14" s="53" t="s">
        <v>12</v>
      </c>
      <c r="B14" s="79"/>
      <c r="C14" s="270"/>
      <c r="D14" s="479"/>
      <c r="E14" s="277"/>
      <c r="F14" s="867"/>
    </row>
    <row r="15" spans="1:6" ht="12.75" customHeight="1">
      <c r="A15" s="53" t="s">
        <v>13</v>
      </c>
      <c r="B15" s="10"/>
      <c r="C15" s="249"/>
      <c r="D15" s="479"/>
      <c r="E15" s="277"/>
      <c r="F15" s="867"/>
    </row>
    <row r="16" spans="1:6" ht="12.75" customHeight="1">
      <c r="A16" s="53" t="s">
        <v>14</v>
      </c>
      <c r="B16" s="10"/>
      <c r="C16" s="249"/>
      <c r="D16" s="479"/>
      <c r="E16" s="277"/>
      <c r="F16" s="867"/>
    </row>
    <row r="17" spans="1:6" ht="12.75" customHeight="1" thickBot="1">
      <c r="A17" s="53" t="s">
        <v>15</v>
      </c>
      <c r="B17" s="13"/>
      <c r="C17" s="251"/>
      <c r="D17" s="479"/>
      <c r="E17" s="760"/>
      <c r="F17" s="867"/>
    </row>
    <row r="18" spans="1:6" ht="15.75" customHeight="1" thickBot="1">
      <c r="A18" s="56" t="s">
        <v>16</v>
      </c>
      <c r="B18" s="20" t="s">
        <v>367</v>
      </c>
      <c r="C18" s="48">
        <f>SUM(C6:C17)</f>
        <v>1977179459</v>
      </c>
      <c r="D18" s="20" t="s">
        <v>275</v>
      </c>
      <c r="E18" s="49">
        <f>SUM(E6:E17)</f>
        <v>1975230189</v>
      </c>
      <c r="F18" s="867"/>
    </row>
    <row r="19" spans="1:6" ht="12.75" customHeight="1">
      <c r="A19" s="57" t="s">
        <v>17</v>
      </c>
      <c r="B19" s="58" t="s">
        <v>272</v>
      </c>
      <c r="C19" s="271">
        <f>+C20+C21+C22+C23</f>
        <v>27322142</v>
      </c>
      <c r="D19" s="59" t="s">
        <v>114</v>
      </c>
      <c r="E19" s="278"/>
      <c r="F19" s="867"/>
    </row>
    <row r="20" spans="1:6" ht="12.75" customHeight="1">
      <c r="A20" s="60" t="s">
        <v>18</v>
      </c>
      <c r="B20" s="59" t="s">
        <v>123</v>
      </c>
      <c r="C20" s="272">
        <v>27322142</v>
      </c>
      <c r="D20" s="59" t="s">
        <v>274</v>
      </c>
      <c r="E20" s="268"/>
      <c r="F20" s="867"/>
    </row>
    <row r="21" spans="1:6" ht="12.75" customHeight="1">
      <c r="A21" s="60" t="s">
        <v>19</v>
      </c>
      <c r="B21" s="59" t="s">
        <v>124</v>
      </c>
      <c r="C21" s="272"/>
      <c r="D21" s="474" t="s">
        <v>88</v>
      </c>
      <c r="E21" s="268"/>
      <c r="F21" s="867"/>
    </row>
    <row r="22" spans="1:6" ht="12.75" customHeight="1">
      <c r="A22" s="60" t="s">
        <v>20</v>
      </c>
      <c r="B22" s="59" t="s">
        <v>128</v>
      </c>
      <c r="C22" s="272"/>
      <c r="D22" s="474" t="s">
        <v>89</v>
      </c>
      <c r="E22" s="762"/>
      <c r="F22" s="867"/>
    </row>
    <row r="23" spans="1:6" ht="12.75" customHeight="1">
      <c r="A23" s="60" t="s">
        <v>21</v>
      </c>
      <c r="B23" s="59" t="s">
        <v>129</v>
      </c>
      <c r="C23" s="272"/>
      <c r="D23" s="475" t="s">
        <v>131</v>
      </c>
      <c r="E23" s="268"/>
      <c r="F23" s="867"/>
    </row>
    <row r="24" spans="1:6" ht="12.75" customHeight="1">
      <c r="A24" s="60" t="s">
        <v>22</v>
      </c>
      <c r="B24" s="59" t="s">
        <v>273</v>
      </c>
      <c r="C24" s="273"/>
      <c r="D24" s="474" t="s">
        <v>115</v>
      </c>
      <c r="E24" s="268"/>
      <c r="F24" s="867"/>
    </row>
    <row r="25" spans="1:6" ht="12.75" customHeight="1">
      <c r="A25" s="57" t="s">
        <v>23</v>
      </c>
      <c r="B25" s="58" t="s">
        <v>270</v>
      </c>
      <c r="C25" s="274"/>
      <c r="D25" s="469" t="s">
        <v>350</v>
      </c>
      <c r="E25" s="278"/>
      <c r="F25" s="867"/>
    </row>
    <row r="26" spans="1:6" ht="12.75" customHeight="1">
      <c r="A26" s="60" t="s">
        <v>24</v>
      </c>
      <c r="B26" s="59" t="s">
        <v>271</v>
      </c>
      <c r="C26" s="272"/>
      <c r="D26" s="470" t="s">
        <v>356</v>
      </c>
      <c r="E26" s="268"/>
      <c r="F26" s="867"/>
    </row>
    <row r="27" spans="1:6" ht="12.75" customHeight="1">
      <c r="A27" s="53" t="s">
        <v>25</v>
      </c>
      <c r="B27" s="59" t="s">
        <v>361</v>
      </c>
      <c r="C27" s="272"/>
      <c r="D27" s="470" t="s">
        <v>357</v>
      </c>
      <c r="E27" s="268"/>
      <c r="F27" s="867"/>
    </row>
    <row r="28" spans="1:6" ht="12.75" customHeight="1" thickBot="1">
      <c r="A28" s="71" t="s">
        <v>26</v>
      </c>
      <c r="B28" s="58" t="s">
        <v>228</v>
      </c>
      <c r="C28" s="274"/>
      <c r="D28" s="761" t="s">
        <v>265</v>
      </c>
      <c r="E28" s="603">
        <v>27322142</v>
      </c>
      <c r="F28" s="867"/>
    </row>
    <row r="29" spans="1:6" ht="15.75" customHeight="1" thickBot="1">
      <c r="A29" s="56" t="s">
        <v>27</v>
      </c>
      <c r="B29" s="20" t="s">
        <v>368</v>
      </c>
      <c r="C29" s="48">
        <f>+C19+C24+C27+C28</f>
        <v>27322142</v>
      </c>
      <c r="D29" s="20" t="s">
        <v>370</v>
      </c>
      <c r="E29" s="49">
        <f>SUM(E19:E28)</f>
        <v>27322142</v>
      </c>
      <c r="F29" s="867"/>
    </row>
    <row r="30" spans="1:6" ht="13.5" thickBot="1">
      <c r="A30" s="56" t="s">
        <v>28</v>
      </c>
      <c r="B30" s="61" t="s">
        <v>369</v>
      </c>
      <c r="C30" s="275">
        <f>+C18+C29</f>
        <v>2004501601</v>
      </c>
      <c r="D30" s="61" t="s">
        <v>371</v>
      </c>
      <c r="E30" s="275">
        <f>+E18+E29</f>
        <v>2002552331</v>
      </c>
      <c r="F30" s="867"/>
    </row>
    <row r="31" spans="1:6" ht="13.5" thickBot="1">
      <c r="A31" s="56" t="s">
        <v>29</v>
      </c>
      <c r="B31" s="61" t="s">
        <v>92</v>
      </c>
      <c r="C31" s="275" t="str">
        <f>IF(C18-E18&lt;0,E18-C18,"-")</f>
        <v>-</v>
      </c>
      <c r="D31" s="61" t="s">
        <v>93</v>
      </c>
      <c r="E31" s="275">
        <f>IF(C18-E18&gt;0,C18-E18,"-")</f>
        <v>1949270</v>
      </c>
      <c r="F31" s="867"/>
    </row>
    <row r="32" spans="1:6" ht="13.5" thickBot="1">
      <c r="A32" s="56" t="s">
        <v>30</v>
      </c>
      <c r="B32" s="61" t="s">
        <v>412</v>
      </c>
      <c r="C32" s="275" t="str">
        <f>IF(C30-E30&lt;0,E30-C30,"-")</f>
        <v>-</v>
      </c>
      <c r="D32" s="61" t="s">
        <v>413</v>
      </c>
      <c r="E32" s="275">
        <f>IF(C30-E30&gt;0,C30-E30,"-")</f>
        <v>1949270</v>
      </c>
      <c r="F32" s="867"/>
    </row>
    <row r="33" spans="2:4" ht="18.75">
      <c r="B33" s="868"/>
      <c r="C33" s="868"/>
      <c r="D33" s="868"/>
    </row>
  </sheetData>
  <sheetProtection/>
  <mergeCells count="4">
    <mergeCell ref="A3:A4"/>
    <mergeCell ref="F1:F32"/>
    <mergeCell ref="B33:D33"/>
    <mergeCell ref="B1:E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9" r:id="rId1"/>
  <headerFooter alignWithMargins="0">
    <oddHeader xml:space="preserve">&amp;R&amp;"Times New Roman CE,Félkövér dőlt"&amp;11 5sz. melléklet a ........./2024. (.......)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F38"/>
  <sheetViews>
    <sheetView view="pageBreakPreview" zoomScaleSheetLayoutView="100" workbookViewId="0" topLeftCell="A1">
      <selection activeCell="A1" sqref="A1:IV1"/>
    </sheetView>
  </sheetViews>
  <sheetFormatPr defaultColWidth="9.00390625" defaultRowHeight="12.75"/>
  <cols>
    <col min="1" max="1" width="6.875" style="12" customWidth="1"/>
    <col min="2" max="2" width="55.125" style="21" customWidth="1"/>
    <col min="3" max="3" width="16.375" style="21" customWidth="1"/>
    <col min="4" max="4" width="55.125" style="12" customWidth="1"/>
    <col min="5" max="5" width="16.375" style="21" customWidth="1"/>
    <col min="6" max="6" width="4.875" style="12" customWidth="1"/>
    <col min="7" max="16384" width="9.375" style="12" customWidth="1"/>
  </cols>
  <sheetData>
    <row r="1" s="872" customFormat="1" ht="13.5" customHeight="1"/>
    <row r="2" spans="2:6" ht="47.25" customHeight="1">
      <c r="B2" s="869" t="s">
        <v>91</v>
      </c>
      <c r="C2" s="869"/>
      <c r="D2" s="869"/>
      <c r="E2" s="869"/>
      <c r="F2" s="867"/>
    </row>
    <row r="3" spans="5:6" ht="13.5" thickBot="1">
      <c r="E3" s="412" t="s">
        <v>506</v>
      </c>
      <c r="F3" s="867"/>
    </row>
    <row r="4" spans="1:6" ht="13.5" thickBot="1">
      <c r="A4" s="870" t="s">
        <v>48</v>
      </c>
      <c r="B4" s="873" t="s">
        <v>38</v>
      </c>
      <c r="C4" s="874"/>
      <c r="D4" s="873" t="s">
        <v>39</v>
      </c>
      <c r="E4" s="874"/>
      <c r="F4" s="867"/>
    </row>
    <row r="5" spans="1:6" s="45" customFormat="1" ht="39.75" customHeight="1" thickBot="1">
      <c r="A5" s="871"/>
      <c r="B5" s="467" t="s">
        <v>43</v>
      </c>
      <c r="C5" s="394" t="s">
        <v>700</v>
      </c>
      <c r="D5" s="467" t="s">
        <v>43</v>
      </c>
      <c r="E5" s="394" t="s">
        <v>700</v>
      </c>
      <c r="F5" s="867"/>
    </row>
    <row r="6" spans="1:6" s="45" customFormat="1" ht="13.5" thickBot="1">
      <c r="A6" s="46"/>
      <c r="B6" s="468" t="s">
        <v>372</v>
      </c>
      <c r="C6" s="46" t="s">
        <v>373</v>
      </c>
      <c r="D6" s="468" t="s">
        <v>374</v>
      </c>
      <c r="E6" s="46" t="s">
        <v>375</v>
      </c>
      <c r="F6" s="867"/>
    </row>
    <row r="7" spans="1:6" ht="12.75" customHeight="1">
      <c r="A7" s="51" t="s">
        <v>4</v>
      </c>
      <c r="B7" s="469" t="s">
        <v>276</v>
      </c>
      <c r="C7" s="495">
        <v>519855805</v>
      </c>
      <c r="D7" s="469" t="s">
        <v>125</v>
      </c>
      <c r="E7" s="193">
        <v>471138065</v>
      </c>
      <c r="F7" s="867"/>
    </row>
    <row r="8" spans="1:6" ht="12.75">
      <c r="A8" s="53" t="s">
        <v>5</v>
      </c>
      <c r="B8" s="470" t="s">
        <v>277</v>
      </c>
      <c r="C8" s="224"/>
      <c r="D8" s="470" t="s">
        <v>282</v>
      </c>
      <c r="E8" s="189"/>
      <c r="F8" s="867"/>
    </row>
    <row r="9" spans="1:6" ht="12.75" customHeight="1">
      <c r="A9" s="53" t="s">
        <v>6</v>
      </c>
      <c r="B9" s="470" t="s">
        <v>0</v>
      </c>
      <c r="C9" s="224">
        <v>38189768</v>
      </c>
      <c r="D9" s="470" t="s">
        <v>110</v>
      </c>
      <c r="E9" s="189">
        <v>387896592</v>
      </c>
      <c r="F9" s="867"/>
    </row>
    <row r="10" spans="1:6" ht="12.75" customHeight="1">
      <c r="A10" s="53" t="s">
        <v>7</v>
      </c>
      <c r="B10" s="470" t="s">
        <v>278</v>
      </c>
      <c r="C10" s="189"/>
      <c r="D10" s="470" t="s">
        <v>283</v>
      </c>
      <c r="E10" s="189"/>
      <c r="F10" s="867"/>
    </row>
    <row r="11" spans="1:6" ht="12.75" customHeight="1">
      <c r="A11" s="53" t="s">
        <v>8</v>
      </c>
      <c r="B11" s="470" t="s">
        <v>279</v>
      </c>
      <c r="C11" s="224"/>
      <c r="D11" s="470" t="s">
        <v>127</v>
      </c>
      <c r="E11" s="189">
        <v>7500000</v>
      </c>
      <c r="F11" s="867"/>
    </row>
    <row r="12" spans="1:6" ht="12.75" customHeight="1">
      <c r="A12" s="53" t="s">
        <v>9</v>
      </c>
      <c r="B12" s="470" t="s">
        <v>280</v>
      </c>
      <c r="C12" s="224"/>
      <c r="D12" s="471"/>
      <c r="E12" s="224"/>
      <c r="F12" s="867"/>
    </row>
    <row r="13" spans="1:6" ht="12.75" customHeight="1">
      <c r="A13" s="53" t="s">
        <v>10</v>
      </c>
      <c r="B13" s="479"/>
      <c r="C13" s="224"/>
      <c r="D13" s="471"/>
      <c r="E13" s="224"/>
      <c r="F13" s="867"/>
    </row>
    <row r="14" spans="1:6" ht="12.75" customHeight="1">
      <c r="A14" s="53" t="s">
        <v>11</v>
      </c>
      <c r="B14" s="479"/>
      <c r="C14" s="224"/>
      <c r="D14" s="472"/>
      <c r="E14" s="224"/>
      <c r="F14" s="867"/>
    </row>
    <row r="15" spans="1:6" ht="12.75" customHeight="1">
      <c r="A15" s="53" t="s">
        <v>12</v>
      </c>
      <c r="B15" s="486"/>
      <c r="C15" s="224"/>
      <c r="D15" s="471"/>
      <c r="E15" s="224"/>
      <c r="F15" s="867"/>
    </row>
    <row r="16" spans="1:6" ht="12.75">
      <c r="A16" s="53" t="s">
        <v>13</v>
      </c>
      <c r="B16" s="479"/>
      <c r="C16" s="224"/>
      <c r="D16" s="471"/>
      <c r="E16" s="224"/>
      <c r="F16" s="867"/>
    </row>
    <row r="17" spans="1:6" ht="12.75" customHeight="1" thickBot="1">
      <c r="A17" s="71" t="s">
        <v>14</v>
      </c>
      <c r="B17" s="487"/>
      <c r="C17" s="496"/>
      <c r="D17" s="55" t="s">
        <v>35</v>
      </c>
      <c r="E17" s="481">
        <v>198770704</v>
      </c>
      <c r="F17" s="867"/>
    </row>
    <row r="18" spans="1:6" ht="15.75" customHeight="1" thickBot="1">
      <c r="A18" s="56" t="s">
        <v>15</v>
      </c>
      <c r="B18" s="473" t="s">
        <v>290</v>
      </c>
      <c r="C18" s="46">
        <f>+C7+C9+C10+C12+C13+C14+C15+C16+C17</f>
        <v>558045573</v>
      </c>
      <c r="D18" s="473" t="s">
        <v>291</v>
      </c>
      <c r="E18" s="46">
        <f>+E7+E9+E11+E12+E13+E14+E15+E16+E17</f>
        <v>1065305361</v>
      </c>
      <c r="F18" s="867"/>
    </row>
    <row r="19" spans="1:6" ht="12.75" customHeight="1">
      <c r="A19" s="51" t="s">
        <v>16</v>
      </c>
      <c r="B19" s="488" t="s">
        <v>143</v>
      </c>
      <c r="C19" s="497">
        <f>+C20+C21+C22+C23</f>
        <v>505310518</v>
      </c>
      <c r="D19" s="474" t="s">
        <v>114</v>
      </c>
      <c r="E19" s="482"/>
      <c r="F19" s="867"/>
    </row>
    <row r="20" spans="1:6" ht="12.75" customHeight="1">
      <c r="A20" s="53" t="s">
        <v>17</v>
      </c>
      <c r="B20" s="489" t="s">
        <v>132</v>
      </c>
      <c r="C20" s="483">
        <v>505310518</v>
      </c>
      <c r="D20" s="474" t="s">
        <v>117</v>
      </c>
      <c r="E20" s="483"/>
      <c r="F20" s="867"/>
    </row>
    <row r="21" spans="1:6" ht="12.75" customHeight="1">
      <c r="A21" s="51" t="s">
        <v>18</v>
      </c>
      <c r="B21" s="489" t="s">
        <v>133</v>
      </c>
      <c r="C21" s="483"/>
      <c r="D21" s="474" t="s">
        <v>88</v>
      </c>
      <c r="E21" s="484"/>
      <c r="F21" s="867"/>
    </row>
    <row r="22" spans="1:6" ht="12.75" customHeight="1">
      <c r="A22" s="53" t="s">
        <v>19</v>
      </c>
      <c r="B22" s="489" t="s">
        <v>134</v>
      </c>
      <c r="C22" s="483"/>
      <c r="D22" s="474" t="s">
        <v>89</v>
      </c>
      <c r="E22" s="332"/>
      <c r="F22" s="867"/>
    </row>
    <row r="23" spans="1:6" ht="12.75" customHeight="1">
      <c r="A23" s="51" t="s">
        <v>20</v>
      </c>
      <c r="B23" s="489" t="s">
        <v>135</v>
      </c>
      <c r="C23" s="483"/>
      <c r="D23" s="475" t="s">
        <v>131</v>
      </c>
      <c r="E23" s="483"/>
      <c r="F23" s="867"/>
    </row>
    <row r="24" spans="1:6" ht="12.75" customHeight="1">
      <c r="A24" s="53" t="s">
        <v>21</v>
      </c>
      <c r="B24" s="490" t="s">
        <v>136</v>
      </c>
      <c r="C24" s="483"/>
      <c r="D24" s="474" t="s">
        <v>118</v>
      </c>
      <c r="E24" s="483"/>
      <c r="F24" s="867"/>
    </row>
    <row r="25" spans="1:6" ht="12.75" customHeight="1">
      <c r="A25" s="51" t="s">
        <v>22</v>
      </c>
      <c r="B25" s="491" t="s">
        <v>137</v>
      </c>
      <c r="C25" s="498">
        <f>+C26+C27+C28+C29+C30</f>
        <v>0</v>
      </c>
      <c r="D25" s="476" t="s">
        <v>116</v>
      </c>
      <c r="E25" s="483"/>
      <c r="F25" s="867"/>
    </row>
    <row r="26" spans="1:6" ht="12.75" customHeight="1">
      <c r="A26" s="53" t="s">
        <v>23</v>
      </c>
      <c r="B26" s="490" t="s">
        <v>138</v>
      </c>
      <c r="C26" s="483"/>
      <c r="D26" s="476" t="s">
        <v>284</v>
      </c>
      <c r="E26" s="483"/>
      <c r="F26" s="867"/>
    </row>
    <row r="27" spans="1:6" ht="12.75" customHeight="1">
      <c r="A27" s="51" t="s">
        <v>24</v>
      </c>
      <c r="B27" s="490" t="s">
        <v>139</v>
      </c>
      <c r="C27" s="483"/>
      <c r="D27" s="477"/>
      <c r="E27" s="483"/>
      <c r="F27" s="867"/>
    </row>
    <row r="28" spans="1:6" ht="12.75" customHeight="1">
      <c r="A28" s="53" t="s">
        <v>25</v>
      </c>
      <c r="B28" s="489" t="s">
        <v>140</v>
      </c>
      <c r="C28" s="483"/>
      <c r="D28" s="478"/>
      <c r="E28" s="483"/>
      <c r="F28" s="867"/>
    </row>
    <row r="29" spans="1:6" ht="12.75" customHeight="1">
      <c r="A29" s="51" t="s">
        <v>26</v>
      </c>
      <c r="B29" s="492" t="s">
        <v>141</v>
      </c>
      <c r="C29" s="483"/>
      <c r="D29" s="479"/>
      <c r="E29" s="483"/>
      <c r="F29" s="867"/>
    </row>
    <row r="30" spans="1:6" ht="12.75" customHeight="1" thickBot="1">
      <c r="A30" s="53" t="s">
        <v>27</v>
      </c>
      <c r="B30" s="493" t="s">
        <v>142</v>
      </c>
      <c r="C30" s="483"/>
      <c r="D30" s="478"/>
      <c r="E30" s="483"/>
      <c r="F30" s="867"/>
    </row>
    <row r="31" spans="1:6" ht="21.75" customHeight="1" thickBot="1">
      <c r="A31" s="56" t="s">
        <v>28</v>
      </c>
      <c r="B31" s="494" t="s">
        <v>281</v>
      </c>
      <c r="C31" s="46">
        <f>+C19+C25</f>
        <v>505310518</v>
      </c>
      <c r="D31" s="473" t="s">
        <v>285</v>
      </c>
      <c r="E31" s="46">
        <f>SUM(E19:E30)</f>
        <v>0</v>
      </c>
      <c r="F31" s="867"/>
    </row>
    <row r="32" spans="1:6" ht="13.5" thickBot="1">
      <c r="A32" s="56" t="s">
        <v>29</v>
      </c>
      <c r="B32" s="480" t="s">
        <v>286</v>
      </c>
      <c r="C32" s="485">
        <f>+C18+C31</f>
        <v>1063356091</v>
      </c>
      <c r="D32" s="480" t="s">
        <v>287</v>
      </c>
      <c r="E32" s="485">
        <f>+E18+E31</f>
        <v>1065305361</v>
      </c>
      <c r="F32" s="867"/>
    </row>
    <row r="33" spans="1:6" ht="13.5" thickBot="1">
      <c r="A33" s="56" t="s">
        <v>30</v>
      </c>
      <c r="B33" s="480" t="s">
        <v>92</v>
      </c>
      <c r="C33" s="485">
        <f>IF(C18-E18&lt;0,E18-C18,"-")</f>
        <v>507259788</v>
      </c>
      <c r="D33" s="480" t="s">
        <v>93</v>
      </c>
      <c r="E33" s="485" t="str">
        <f>IF(C18-E18&gt;0,C18-E18,"-")</f>
        <v>-</v>
      </c>
      <c r="F33" s="867"/>
    </row>
    <row r="34" spans="1:6" ht="13.5" thickBot="1">
      <c r="A34" s="56" t="s">
        <v>31</v>
      </c>
      <c r="B34" s="480" t="s">
        <v>412</v>
      </c>
      <c r="C34" s="485"/>
      <c r="D34" s="480" t="s">
        <v>413</v>
      </c>
      <c r="E34" s="485" t="str">
        <f>IF(C32-E32&gt;0,C32-E32,"-")</f>
        <v>-</v>
      </c>
      <c r="F34" s="867"/>
    </row>
    <row r="36" ht="12.75">
      <c r="E36" s="391"/>
    </row>
    <row r="38" ht="12.75">
      <c r="E38" s="330"/>
    </row>
  </sheetData>
  <sheetProtection/>
  <mergeCells count="6">
    <mergeCell ref="A4:A5"/>
    <mergeCell ref="F2:F34"/>
    <mergeCell ref="B2:E2"/>
    <mergeCell ref="A1:IV1"/>
    <mergeCell ref="B4:C4"/>
    <mergeCell ref="D4:E4"/>
  </mergeCells>
  <printOptions horizontalCentered="1" verticalCentered="1"/>
  <pageMargins left="0.7" right="0.7" top="0.75" bottom="0.75" header="0.3" footer="0.3"/>
  <pageSetup horizontalDpi="600" verticalDpi="600" orientation="landscape" paperSize="9" scale="86" r:id="rId1"/>
  <headerFooter alignWithMargins="0">
    <oddHeader xml:space="preserve">&amp;R6sz. melléklet a ........./2024. (.......)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"/>
  <sheetViews>
    <sheetView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55.875" style="0" customWidth="1"/>
    <col min="2" max="2" width="15.875" style="0" customWidth="1"/>
    <col min="3" max="3" width="11.00390625" style="0" bestFit="1" customWidth="1"/>
    <col min="4" max="4" width="11.00390625" style="0" customWidth="1"/>
    <col min="5" max="7" width="14.875" style="0" customWidth="1"/>
    <col min="8" max="8" width="15.875" style="0" customWidth="1"/>
    <col min="9" max="9" width="14.625" style="0" customWidth="1"/>
    <col min="10" max="10" width="16.00390625" style="0" customWidth="1"/>
  </cols>
  <sheetData>
    <row r="1" spans="1:8" ht="15.75" customHeight="1">
      <c r="A1" s="875" t="s">
        <v>540</v>
      </c>
      <c r="B1" s="875"/>
      <c r="C1" s="875"/>
      <c r="D1" s="875"/>
      <c r="E1" s="875"/>
      <c r="F1" s="875"/>
      <c r="G1" s="875"/>
      <c r="H1" s="875"/>
    </row>
    <row r="2" spans="1:8" ht="15.75">
      <c r="A2" s="410"/>
      <c r="B2" s="410"/>
      <c r="C2" s="410"/>
      <c r="D2" s="410"/>
      <c r="E2" s="410"/>
      <c r="F2" s="410"/>
      <c r="G2" s="410"/>
      <c r="H2" s="410"/>
    </row>
    <row r="3" spans="1:8" ht="13.5" thickBot="1">
      <c r="A3" s="333"/>
      <c r="B3" s="412"/>
      <c r="C3" s="412"/>
      <c r="D3" s="412"/>
      <c r="E3" s="412"/>
      <c r="F3" s="412"/>
      <c r="G3" s="412"/>
      <c r="H3" s="412" t="s">
        <v>506</v>
      </c>
    </row>
    <row r="4" spans="1:8" ht="24.75" thickBot="1">
      <c r="A4" s="334" t="s">
        <v>46</v>
      </c>
      <c r="B4" s="183" t="s">
        <v>581</v>
      </c>
      <c r="C4" s="394" t="s">
        <v>699</v>
      </c>
      <c r="D4" s="394" t="s">
        <v>701</v>
      </c>
      <c r="E4" s="394" t="s">
        <v>708</v>
      </c>
      <c r="F4" s="394" t="s">
        <v>709</v>
      </c>
      <c r="G4" s="394" t="s">
        <v>712</v>
      </c>
      <c r="H4" s="394" t="s">
        <v>700</v>
      </c>
    </row>
    <row r="5" spans="1:8" ht="13.5" thickBot="1">
      <c r="A5" s="335" t="s">
        <v>372</v>
      </c>
      <c r="B5" s="335" t="s">
        <v>373</v>
      </c>
      <c r="C5" s="335" t="s">
        <v>374</v>
      </c>
      <c r="D5" s="335" t="s">
        <v>375</v>
      </c>
      <c r="E5" s="335" t="s">
        <v>604</v>
      </c>
      <c r="F5" s="335" t="s">
        <v>559</v>
      </c>
      <c r="G5" s="335" t="s">
        <v>653</v>
      </c>
      <c r="H5" s="335" t="s">
        <v>711</v>
      </c>
    </row>
    <row r="6" spans="1:8" ht="15" customHeight="1">
      <c r="A6" s="427" t="s">
        <v>541</v>
      </c>
      <c r="B6" s="388"/>
      <c r="C6" s="388"/>
      <c r="D6" s="388"/>
      <c r="E6" s="388"/>
      <c r="F6" s="388"/>
      <c r="G6" s="388">
        <v>10379269</v>
      </c>
      <c r="H6" s="416">
        <f aca="true" t="shared" si="0" ref="H6:H11">SUM(B6:G6)</f>
        <v>10379269</v>
      </c>
    </row>
    <row r="7" spans="1:8" s="11" customFormat="1" ht="15" customHeight="1">
      <c r="A7" s="413" t="s">
        <v>575</v>
      </c>
      <c r="B7" s="414">
        <v>247650000</v>
      </c>
      <c r="C7" s="414"/>
      <c r="D7" s="414"/>
      <c r="E7" s="414"/>
      <c r="F7" s="414">
        <v>103788315</v>
      </c>
      <c r="G7" s="414">
        <v>-14311699</v>
      </c>
      <c r="H7" s="416">
        <f t="shared" si="0"/>
        <v>337126616</v>
      </c>
    </row>
    <row r="8" spans="1:8" s="11" customFormat="1" ht="15" customHeight="1">
      <c r="A8" s="417" t="s">
        <v>560</v>
      </c>
      <c r="B8" s="416"/>
      <c r="C8" s="416"/>
      <c r="D8" s="416"/>
      <c r="E8" s="416"/>
      <c r="F8" s="416"/>
      <c r="G8" s="416">
        <v>8794750</v>
      </c>
      <c r="H8" s="416">
        <f t="shared" si="0"/>
        <v>8794750</v>
      </c>
    </row>
    <row r="9" spans="1:8" s="11" customFormat="1" ht="15" customHeight="1">
      <c r="A9" s="425" t="s">
        <v>574</v>
      </c>
      <c r="B9" s="416">
        <v>11000000</v>
      </c>
      <c r="C9" s="416"/>
      <c r="D9" s="416"/>
      <c r="E9" s="416"/>
      <c r="F9" s="416"/>
      <c r="G9" s="416">
        <v>32580582</v>
      </c>
      <c r="H9" s="416">
        <f t="shared" si="0"/>
        <v>43580582</v>
      </c>
    </row>
    <row r="10" spans="1:8" ht="15" customHeight="1">
      <c r="A10" s="389" t="s">
        <v>705</v>
      </c>
      <c r="B10" s="416"/>
      <c r="C10" s="416"/>
      <c r="D10" s="193">
        <v>-19718640</v>
      </c>
      <c r="E10" s="193">
        <v>-15652538</v>
      </c>
      <c r="F10" s="193">
        <v>-5730226</v>
      </c>
      <c r="G10" s="193"/>
      <c r="H10" s="416">
        <f t="shared" si="0"/>
        <v>-41101404</v>
      </c>
    </row>
    <row r="11" spans="1:8" ht="15" customHeight="1">
      <c r="A11" s="389" t="s">
        <v>716</v>
      </c>
      <c r="B11" s="416"/>
      <c r="C11" s="416"/>
      <c r="D11" s="193"/>
      <c r="E11" s="193"/>
      <c r="F11" s="193"/>
      <c r="G11" s="193">
        <v>104902000</v>
      </c>
      <c r="H11" s="416">
        <f t="shared" si="0"/>
        <v>104902000</v>
      </c>
    </row>
    <row r="12" spans="1:8" ht="15" customHeight="1">
      <c r="A12" s="389"/>
      <c r="B12" s="416"/>
      <c r="C12" s="416"/>
      <c r="D12" s="416"/>
      <c r="E12" s="416"/>
      <c r="F12" s="416"/>
      <c r="G12" s="416"/>
      <c r="H12" s="416"/>
    </row>
    <row r="13" spans="1:10" ht="15" customHeight="1">
      <c r="A13" s="389" t="s">
        <v>595</v>
      </c>
      <c r="B13" s="763">
        <f>SUM(B6:B12)</f>
        <v>258650000</v>
      </c>
      <c r="C13" s="763"/>
      <c r="D13" s="763"/>
      <c r="E13" s="763">
        <f>SUM(E6:E12)</f>
        <v>-15652538</v>
      </c>
      <c r="F13" s="763">
        <f>SUM(F6:F12)</f>
        <v>98058089</v>
      </c>
      <c r="G13" s="763">
        <f>SUM(G6:G12)</f>
        <v>142344902</v>
      </c>
      <c r="H13" s="763">
        <f>SUM(H6:H12)</f>
        <v>463681813</v>
      </c>
      <c r="I13" s="858"/>
      <c r="J13" s="858"/>
    </row>
    <row r="14" spans="1:8" ht="15" customHeight="1">
      <c r="A14" s="428" t="s">
        <v>561</v>
      </c>
      <c r="B14" s="416">
        <v>2500000</v>
      </c>
      <c r="C14" s="416"/>
      <c r="D14" s="416"/>
      <c r="E14" s="416"/>
      <c r="F14" s="416"/>
      <c r="G14" s="416">
        <v>382546</v>
      </c>
      <c r="H14" s="416">
        <f>SUM(B14:G14)</f>
        <v>2882546</v>
      </c>
    </row>
    <row r="15" spans="1:8" ht="15" customHeight="1">
      <c r="A15" s="429" t="s">
        <v>562</v>
      </c>
      <c r="B15" s="416">
        <v>1000000</v>
      </c>
      <c r="C15" s="416"/>
      <c r="D15" s="416"/>
      <c r="E15" s="416"/>
      <c r="F15" s="416">
        <v>783706</v>
      </c>
      <c r="G15" s="416"/>
      <c r="H15" s="416">
        <f>SUM(B15:G15)</f>
        <v>1783706</v>
      </c>
    </row>
    <row r="16" spans="1:8" ht="15" customHeight="1" thickBot="1">
      <c r="A16" s="430" t="s">
        <v>563</v>
      </c>
      <c r="B16" s="337">
        <v>2000000</v>
      </c>
      <c r="C16" s="337"/>
      <c r="D16" s="337"/>
      <c r="E16" s="337">
        <v>200000</v>
      </c>
      <c r="F16" s="337">
        <v>590000</v>
      </c>
      <c r="G16" s="337"/>
      <c r="H16" s="416">
        <f>SUM(B16:G16)</f>
        <v>2790000</v>
      </c>
    </row>
    <row r="17" spans="1:8" ht="15" customHeight="1" thickBot="1">
      <c r="A17" s="387" t="s">
        <v>573</v>
      </c>
      <c r="B17" s="418">
        <f aca="true" t="shared" si="1" ref="B17:H17">SUM(B13:B16)</f>
        <v>264150000</v>
      </c>
      <c r="C17" s="418">
        <f t="shared" si="1"/>
        <v>0</v>
      </c>
      <c r="D17" s="418">
        <f t="shared" si="1"/>
        <v>0</v>
      </c>
      <c r="E17" s="418">
        <f t="shared" si="1"/>
        <v>-15452538</v>
      </c>
      <c r="F17" s="418">
        <f t="shared" si="1"/>
        <v>99431795</v>
      </c>
      <c r="G17" s="418">
        <f>SUM(G13:G16)</f>
        <v>142727448</v>
      </c>
      <c r="H17" s="418">
        <f t="shared" si="1"/>
        <v>471138065</v>
      </c>
    </row>
    <row r="18" spans="1:8" ht="15" customHeight="1" thickBot="1">
      <c r="A18" s="338" t="s">
        <v>415</v>
      </c>
      <c r="B18" s="339"/>
      <c r="C18" s="339"/>
      <c r="D18" s="339"/>
      <c r="E18" s="339"/>
      <c r="F18" s="339"/>
      <c r="G18" s="339"/>
      <c r="H18" s="339"/>
    </row>
    <row r="19" spans="1:8" ht="15" customHeight="1" thickBot="1">
      <c r="A19" s="340" t="s">
        <v>539</v>
      </c>
      <c r="B19" s="341">
        <v>7500000</v>
      </c>
      <c r="C19" s="341"/>
      <c r="D19" s="341"/>
      <c r="E19" s="341"/>
      <c r="F19" s="341"/>
      <c r="G19" s="341"/>
      <c r="H19" s="341">
        <v>7500000</v>
      </c>
    </row>
    <row r="20" spans="1:8" ht="15" customHeight="1" thickBot="1">
      <c r="A20" s="342" t="s">
        <v>45</v>
      </c>
      <c r="B20" s="334">
        <f aca="true" t="shared" si="2" ref="B20:H20">SUM(B18:B19)</f>
        <v>7500000</v>
      </c>
      <c r="C20" s="334">
        <f t="shared" si="2"/>
        <v>0</v>
      </c>
      <c r="D20" s="334">
        <f t="shared" si="2"/>
        <v>0</v>
      </c>
      <c r="E20" s="334">
        <f t="shared" si="2"/>
        <v>0</v>
      </c>
      <c r="F20" s="334">
        <f t="shared" si="2"/>
        <v>0</v>
      </c>
      <c r="G20" s="334">
        <f>SUM(G18:G19)</f>
        <v>0</v>
      </c>
      <c r="H20" s="334">
        <f t="shared" si="2"/>
        <v>7500000</v>
      </c>
    </row>
    <row r="21" spans="1:8" ht="15" customHeight="1">
      <c r="A21" s="343"/>
      <c r="B21" s="344"/>
      <c r="C21" s="344"/>
      <c r="D21" s="344"/>
      <c r="E21" s="344"/>
      <c r="F21" s="344"/>
      <c r="G21" s="344"/>
      <c r="H21" s="344"/>
    </row>
    <row r="22" spans="2:8" ht="15" customHeight="1">
      <c r="B22" s="175"/>
      <c r="C22" s="175"/>
      <c r="D22" s="175"/>
      <c r="E22" s="175"/>
      <c r="F22" s="175"/>
      <c r="G22" s="175"/>
      <c r="H22" s="175"/>
    </row>
    <row r="23" ht="15" customHeight="1"/>
    <row r="24" ht="15" customHeight="1"/>
    <row r="25" ht="15" customHeight="1"/>
    <row r="26" ht="15" customHeight="1"/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Header xml:space="preserve">&amp;R7. melléklet a ........./2024. (.......)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4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55.375" style="0" bestFit="1" customWidth="1"/>
    <col min="2" max="2" width="15.50390625" style="0" customWidth="1"/>
    <col min="3" max="3" width="11.00390625" style="0" bestFit="1" customWidth="1"/>
    <col min="4" max="4" width="14.50390625" style="0" customWidth="1"/>
    <col min="5" max="7" width="11.875" style="0" customWidth="1"/>
    <col min="8" max="8" width="15.50390625" style="0" customWidth="1"/>
  </cols>
  <sheetData>
    <row r="1" spans="1:2" ht="15.75">
      <c r="A1" s="876" t="s">
        <v>542</v>
      </c>
      <c r="B1" s="876"/>
    </row>
    <row r="2" spans="1:8" ht="15.75">
      <c r="A2" s="345"/>
      <c r="B2" s="345"/>
      <c r="C2" s="345"/>
      <c r="D2" s="345"/>
      <c r="E2" s="345"/>
      <c r="F2" s="345"/>
      <c r="G2" s="345"/>
      <c r="H2" s="345"/>
    </row>
    <row r="3" spans="1:8" ht="13.5" thickBot="1">
      <c r="A3" s="343"/>
      <c r="B3" s="412"/>
      <c r="C3" s="412"/>
      <c r="D3" s="412"/>
      <c r="E3" s="412"/>
      <c r="F3" s="412"/>
      <c r="G3" s="412"/>
      <c r="H3" s="412" t="s">
        <v>506</v>
      </c>
    </row>
    <row r="4" spans="1:8" ht="30" customHeight="1" thickBot="1">
      <c r="A4" s="346" t="s">
        <v>47</v>
      </c>
      <c r="B4" s="183" t="s">
        <v>581</v>
      </c>
      <c r="C4" s="394" t="s">
        <v>699</v>
      </c>
      <c r="D4" s="394" t="s">
        <v>701</v>
      </c>
      <c r="E4" s="394" t="s">
        <v>708</v>
      </c>
      <c r="F4" s="394" t="s">
        <v>709</v>
      </c>
      <c r="G4" s="394" t="s">
        <v>712</v>
      </c>
      <c r="H4" s="394" t="s">
        <v>700</v>
      </c>
    </row>
    <row r="5" spans="1:8" ht="13.5" thickBot="1">
      <c r="A5" s="347" t="s">
        <v>372</v>
      </c>
      <c r="B5" s="347" t="s">
        <v>373</v>
      </c>
      <c r="C5" s="347" t="s">
        <v>374</v>
      </c>
      <c r="D5" s="347" t="s">
        <v>375</v>
      </c>
      <c r="E5" s="347" t="s">
        <v>604</v>
      </c>
      <c r="F5" s="347" t="s">
        <v>559</v>
      </c>
      <c r="G5" s="347" t="s">
        <v>653</v>
      </c>
      <c r="H5" s="347" t="s">
        <v>711</v>
      </c>
    </row>
    <row r="6" spans="1:8" ht="15" customHeight="1">
      <c r="A6" s="833" t="s">
        <v>601</v>
      </c>
      <c r="B6" s="841">
        <v>17279246</v>
      </c>
      <c r="C6" s="414"/>
      <c r="D6" s="414"/>
      <c r="E6" s="414"/>
      <c r="F6" s="414"/>
      <c r="G6" s="414"/>
      <c r="H6" s="414">
        <v>17279246</v>
      </c>
    </row>
    <row r="7" spans="1:8" ht="15" customHeight="1">
      <c r="A7" s="838" t="s">
        <v>706</v>
      </c>
      <c r="B7" s="841"/>
      <c r="C7" s="414"/>
      <c r="D7" s="414">
        <v>150000000</v>
      </c>
      <c r="E7" s="414"/>
      <c r="F7" s="414"/>
      <c r="G7" s="414"/>
      <c r="H7" s="416">
        <f>SUM(B7:G7)</f>
        <v>150000000</v>
      </c>
    </row>
    <row r="8" spans="1:8" ht="15" customHeight="1">
      <c r="A8" s="834" t="s">
        <v>707</v>
      </c>
      <c r="B8" s="842"/>
      <c r="C8" s="416"/>
      <c r="D8" s="832">
        <v>155233490</v>
      </c>
      <c r="E8" s="832"/>
      <c r="F8" s="832"/>
      <c r="G8" s="832"/>
      <c r="H8" s="416">
        <f>SUM(B8:D8)</f>
        <v>155233490</v>
      </c>
    </row>
    <row r="9" spans="1:8" ht="15" customHeight="1">
      <c r="A9" s="835" t="s">
        <v>585</v>
      </c>
      <c r="B9" s="843">
        <v>3000000</v>
      </c>
      <c r="C9" s="388"/>
      <c r="D9" s="388"/>
      <c r="E9" s="388"/>
      <c r="F9" s="388"/>
      <c r="G9" s="388"/>
      <c r="H9" s="388">
        <v>3000000</v>
      </c>
    </row>
    <row r="10" spans="1:8" ht="15" customHeight="1">
      <c r="A10" s="836" t="s">
        <v>586</v>
      </c>
      <c r="B10" s="843">
        <v>26748000</v>
      </c>
      <c r="C10" s="388"/>
      <c r="D10" s="388"/>
      <c r="E10" s="388"/>
      <c r="F10" s="388"/>
      <c r="G10" s="388">
        <v>-26748000</v>
      </c>
      <c r="H10" s="416">
        <f>SUM(B10:G10)</f>
        <v>0</v>
      </c>
    </row>
    <row r="11" spans="1:8" ht="15" customHeight="1">
      <c r="A11" s="837" t="s">
        <v>564</v>
      </c>
      <c r="B11" s="843">
        <v>3000000</v>
      </c>
      <c r="C11" s="388"/>
      <c r="D11" s="388"/>
      <c r="E11" s="388"/>
      <c r="F11" s="388"/>
      <c r="G11" s="388"/>
      <c r="H11" s="388">
        <v>3000000</v>
      </c>
    </row>
    <row r="12" spans="1:8" ht="15" customHeight="1">
      <c r="A12" s="415" t="s">
        <v>587</v>
      </c>
      <c r="B12" s="842">
        <v>3759200</v>
      </c>
      <c r="C12" s="416"/>
      <c r="D12" s="416"/>
      <c r="E12" s="416"/>
      <c r="F12" s="416"/>
      <c r="G12" s="416"/>
      <c r="H12" s="416">
        <f>SUM(B12:G12)</f>
        <v>3759200</v>
      </c>
    </row>
    <row r="13" spans="1:8" ht="15" customHeight="1">
      <c r="A13" s="415" t="s">
        <v>715</v>
      </c>
      <c r="B13" s="842"/>
      <c r="C13" s="416"/>
      <c r="D13" s="416"/>
      <c r="E13" s="416"/>
      <c r="F13" s="416">
        <v>28648754</v>
      </c>
      <c r="G13" s="416"/>
      <c r="H13" s="416">
        <f>SUM(B13:G13)</f>
        <v>28648754</v>
      </c>
    </row>
    <row r="14" spans="1:8" ht="15" customHeight="1">
      <c r="A14" s="838" t="s">
        <v>600</v>
      </c>
      <c r="B14" s="843">
        <v>3000000</v>
      </c>
      <c r="C14" s="388"/>
      <c r="D14" s="388"/>
      <c r="E14" s="388"/>
      <c r="F14" s="388"/>
      <c r="G14" s="388">
        <v>-3000000</v>
      </c>
      <c r="H14" s="416">
        <f>SUM(B14:G14)</f>
        <v>0</v>
      </c>
    </row>
    <row r="15" spans="1:8" ht="15" customHeight="1">
      <c r="A15" s="835" t="s">
        <v>598</v>
      </c>
      <c r="B15" s="843">
        <v>27432000</v>
      </c>
      <c r="C15" s="388"/>
      <c r="D15" s="388"/>
      <c r="E15" s="388"/>
      <c r="F15" s="388"/>
      <c r="G15" s="388">
        <v>-456098</v>
      </c>
      <c r="H15" s="416">
        <f>SUM(B15:G15)</f>
        <v>26975902</v>
      </c>
    </row>
    <row r="16" spans="1:8" ht="15" customHeight="1">
      <c r="A16" s="839"/>
      <c r="B16" s="843"/>
      <c r="C16" s="388"/>
      <c r="D16" s="388"/>
      <c r="E16" s="388"/>
      <c r="F16" s="388"/>
      <c r="G16" s="388"/>
      <c r="H16" s="388"/>
    </row>
    <row r="17" spans="1:8" ht="15" customHeight="1" thickBot="1">
      <c r="A17" s="840"/>
      <c r="B17" s="844"/>
      <c r="C17" s="764"/>
      <c r="D17" s="764"/>
      <c r="E17" s="764"/>
      <c r="F17" s="764"/>
      <c r="G17" s="764"/>
      <c r="H17" s="764"/>
    </row>
    <row r="18" spans="1:8" ht="15" customHeight="1" thickBot="1">
      <c r="A18" s="426" t="s">
        <v>45</v>
      </c>
      <c r="B18" s="765">
        <f aca="true" t="shared" si="0" ref="B18:H18">SUM(B6:B17)</f>
        <v>84218446</v>
      </c>
      <c r="C18" s="765">
        <f t="shared" si="0"/>
        <v>0</v>
      </c>
      <c r="D18" s="765">
        <f t="shared" si="0"/>
        <v>305233490</v>
      </c>
      <c r="E18" s="765">
        <f t="shared" si="0"/>
        <v>0</v>
      </c>
      <c r="F18" s="765">
        <f t="shared" si="0"/>
        <v>28648754</v>
      </c>
      <c r="G18" s="765">
        <f>SUM(G6:G17)</f>
        <v>-30204098</v>
      </c>
      <c r="H18" s="765">
        <f t="shared" si="0"/>
        <v>387896592</v>
      </c>
    </row>
    <row r="19" spans="1:8" ht="15" customHeight="1">
      <c r="A19" s="343"/>
      <c r="B19" s="622"/>
      <c r="C19" s="622"/>
      <c r="D19" s="622"/>
      <c r="E19" s="622"/>
      <c r="F19" s="622"/>
      <c r="G19" s="622"/>
      <c r="H19" s="622"/>
    </row>
    <row r="20" spans="1:8" ht="12.75">
      <c r="A20" s="343"/>
      <c r="B20" s="622"/>
      <c r="C20" s="622"/>
      <c r="D20" s="622"/>
      <c r="E20" s="622"/>
      <c r="F20" s="622"/>
      <c r="G20" s="622"/>
      <c r="H20" s="622"/>
    </row>
    <row r="21" spans="1:8" ht="12.75">
      <c r="A21" s="343"/>
      <c r="B21" s="336"/>
      <c r="C21" s="336"/>
      <c r="D21" s="336"/>
      <c r="E21" s="336"/>
      <c r="F21" s="336"/>
      <c r="G21" s="336"/>
      <c r="H21" s="336"/>
    </row>
    <row r="22" spans="1:8" ht="12.75">
      <c r="A22" s="343"/>
      <c r="B22" s="336"/>
      <c r="C22" s="336"/>
      <c r="D22" s="336"/>
      <c r="E22" s="336"/>
      <c r="F22" s="336"/>
      <c r="G22" s="336"/>
      <c r="H22" s="336"/>
    </row>
    <row r="23" spans="1:8" ht="12.75">
      <c r="A23" s="343"/>
      <c r="B23" s="336"/>
      <c r="C23" s="336"/>
      <c r="D23" s="336"/>
      <c r="E23" s="336"/>
      <c r="F23" s="336"/>
      <c r="G23" s="336"/>
      <c r="H23" s="336"/>
    </row>
    <row r="24" spans="1:8" ht="12.75">
      <c r="A24" s="343"/>
      <c r="B24" s="336"/>
      <c r="C24" s="336"/>
      <c r="D24" s="336"/>
      <c r="E24" s="336"/>
      <c r="F24" s="336"/>
      <c r="G24" s="336"/>
      <c r="H24" s="33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 xml:space="preserve">&amp;R8. melléklet a ........./2024. (.......)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BreakPreview" zoomScale="90" zoomScaleNormal="90" zoomScaleSheetLayoutView="90" workbookViewId="0" topLeftCell="B1">
      <selection activeCell="C3" sqref="C3"/>
    </sheetView>
  </sheetViews>
  <sheetFormatPr defaultColWidth="9.00390625" defaultRowHeight="12.75"/>
  <cols>
    <col min="1" max="1" width="11.375" style="69" customWidth="1"/>
    <col min="2" max="2" width="60.875" style="70" customWidth="1"/>
    <col min="3" max="4" width="15.875" style="170" customWidth="1"/>
    <col min="5" max="8" width="14.875" style="170" customWidth="1"/>
    <col min="9" max="9" width="15.875" style="170" customWidth="1"/>
    <col min="10" max="16384" width="9.375" style="2" customWidth="1"/>
  </cols>
  <sheetData>
    <row r="1" spans="1:9" s="1" customFormat="1" ht="16.5" customHeight="1" thickBot="1">
      <c r="A1" s="26"/>
      <c r="B1" s="28"/>
      <c r="C1" s="168"/>
      <c r="D1" s="168"/>
      <c r="E1" s="168"/>
      <c r="F1" s="168"/>
      <c r="G1" s="168"/>
      <c r="H1" s="168"/>
      <c r="I1" s="168"/>
    </row>
    <row r="2" spans="1:9" s="15" customFormat="1" ht="21" customHeight="1">
      <c r="A2" s="877" t="s">
        <v>43</v>
      </c>
      <c r="B2" s="279" t="s">
        <v>416</v>
      </c>
      <c r="C2" s="285"/>
      <c r="D2" s="285"/>
      <c r="E2" s="285"/>
      <c r="F2" s="285"/>
      <c r="G2" s="285"/>
      <c r="H2" s="285"/>
      <c r="I2" s="285" t="s">
        <v>37</v>
      </c>
    </row>
    <row r="3" spans="1:9" s="15" customFormat="1" ht="16.5" thickBot="1">
      <c r="A3" s="878"/>
      <c r="B3" s="280" t="s">
        <v>292</v>
      </c>
      <c r="C3" s="287"/>
      <c r="D3" s="287"/>
      <c r="E3" s="287"/>
      <c r="F3" s="287"/>
      <c r="G3" s="287"/>
      <c r="H3" s="287"/>
      <c r="I3" s="287"/>
    </row>
    <row r="4" spans="1:9" s="16" customFormat="1" ht="15.75" customHeight="1" thickBot="1">
      <c r="A4" s="29"/>
      <c r="B4" s="29"/>
      <c r="C4" s="290"/>
      <c r="D4" s="290"/>
      <c r="E4" s="290"/>
      <c r="F4" s="290"/>
      <c r="G4" s="290"/>
      <c r="H4" s="290"/>
      <c r="I4" s="801" t="s">
        <v>535</v>
      </c>
    </row>
    <row r="5" spans="1:9" ht="39.75" customHeight="1" thickBot="1">
      <c r="A5" s="73" t="s">
        <v>121</v>
      </c>
      <c r="B5" s="281" t="s">
        <v>411</v>
      </c>
      <c r="C5" s="394" t="s">
        <v>597</v>
      </c>
      <c r="D5" s="394" t="s">
        <v>699</v>
      </c>
      <c r="E5" s="394" t="s">
        <v>701</v>
      </c>
      <c r="F5" s="394" t="s">
        <v>708</v>
      </c>
      <c r="G5" s="394" t="s">
        <v>709</v>
      </c>
      <c r="H5" s="394" t="s">
        <v>712</v>
      </c>
      <c r="I5" s="394" t="s">
        <v>700</v>
      </c>
    </row>
    <row r="6" spans="1:9" s="14" customFormat="1" ht="12.75" customHeight="1" thickBot="1">
      <c r="A6" s="23"/>
      <c r="B6" s="282" t="s">
        <v>372</v>
      </c>
      <c r="C6" s="291" t="s">
        <v>373</v>
      </c>
      <c r="D6" s="291" t="s">
        <v>374</v>
      </c>
      <c r="E6" s="291" t="s">
        <v>375</v>
      </c>
      <c r="F6" s="291" t="s">
        <v>604</v>
      </c>
      <c r="G6" s="291" t="s">
        <v>559</v>
      </c>
      <c r="H6" s="291" t="s">
        <v>653</v>
      </c>
      <c r="I6" s="291" t="s">
        <v>711</v>
      </c>
    </row>
    <row r="7" spans="1:9" s="14" customFormat="1" ht="15.75" customHeight="1" thickBot="1">
      <c r="A7" s="31"/>
      <c r="B7" s="32" t="s">
        <v>38</v>
      </c>
      <c r="C7" s="235"/>
      <c r="D7" s="235"/>
      <c r="E7" s="235"/>
      <c r="F7" s="235"/>
      <c r="G7" s="235"/>
      <c r="H7" s="235"/>
      <c r="I7" s="235"/>
    </row>
    <row r="8" spans="1:9" s="14" customFormat="1" ht="12" customHeight="1" thickBot="1">
      <c r="A8" s="9" t="s">
        <v>4</v>
      </c>
      <c r="B8" s="133" t="s">
        <v>144</v>
      </c>
      <c r="C8" s="243">
        <f aca="true" t="shared" si="0" ref="C8:I8">+C9+C10+C11+C12+C13+C14</f>
        <v>856264264</v>
      </c>
      <c r="D8" s="243">
        <f t="shared" si="0"/>
        <v>0</v>
      </c>
      <c r="E8" s="243">
        <f t="shared" si="0"/>
        <v>0</v>
      </c>
      <c r="F8" s="243">
        <f t="shared" si="0"/>
        <v>72937282</v>
      </c>
      <c r="G8" s="243">
        <f t="shared" si="0"/>
        <v>63297262</v>
      </c>
      <c r="H8" s="243">
        <f>+H9+H10+H11+H12+H13+H14</f>
        <v>4400451</v>
      </c>
      <c r="I8" s="243">
        <f t="shared" si="0"/>
        <v>996899259</v>
      </c>
    </row>
    <row r="9" spans="1:9" s="17" customFormat="1" ht="12" customHeight="1">
      <c r="A9" s="80" t="s">
        <v>60</v>
      </c>
      <c r="B9" s="134" t="s">
        <v>145</v>
      </c>
      <c r="C9" s="193">
        <v>230223215</v>
      </c>
      <c r="D9" s="193"/>
      <c r="E9" s="193"/>
      <c r="F9" s="193">
        <v>8739360</v>
      </c>
      <c r="G9" s="193"/>
      <c r="H9" s="193"/>
      <c r="I9" s="188">
        <f>SUM(C9:F9)</f>
        <v>238962575</v>
      </c>
    </row>
    <row r="10" spans="1:9" s="18" customFormat="1" ht="12" customHeight="1">
      <c r="A10" s="81" t="s">
        <v>61</v>
      </c>
      <c r="B10" s="135" t="s">
        <v>146</v>
      </c>
      <c r="C10" s="256">
        <v>299190726</v>
      </c>
      <c r="D10" s="256"/>
      <c r="E10" s="256"/>
      <c r="F10" s="444">
        <v>36937996</v>
      </c>
      <c r="G10" s="444"/>
      <c r="H10" s="444">
        <v>6887279</v>
      </c>
      <c r="I10" s="188">
        <f>SUM(C10:H10)</f>
        <v>343016001</v>
      </c>
    </row>
    <row r="11" spans="1:9" s="18" customFormat="1" ht="12" customHeight="1">
      <c r="A11" s="81" t="s">
        <v>62</v>
      </c>
      <c r="B11" s="135" t="s">
        <v>401</v>
      </c>
      <c r="C11" s="189">
        <v>131489673</v>
      </c>
      <c r="D11" s="189"/>
      <c r="E11" s="189"/>
      <c r="F11" s="189">
        <v>26395926</v>
      </c>
      <c r="G11" s="189"/>
      <c r="H11" s="189">
        <v>-2486828</v>
      </c>
      <c r="I11" s="188">
        <f>SUM(C11:H11)</f>
        <v>155398771</v>
      </c>
    </row>
    <row r="12" spans="1:9" s="18" customFormat="1" ht="12" customHeight="1">
      <c r="A12" s="81" t="s">
        <v>63</v>
      </c>
      <c r="B12" s="135" t="s">
        <v>147</v>
      </c>
      <c r="C12" s="189">
        <v>24184519</v>
      </c>
      <c r="D12" s="257"/>
      <c r="E12" s="257"/>
      <c r="F12" s="189">
        <v>864000</v>
      </c>
      <c r="G12" s="189"/>
      <c r="H12" s="189"/>
      <c r="I12" s="188">
        <f>SUM(C12:F12)</f>
        <v>25048519</v>
      </c>
    </row>
    <row r="13" spans="1:9" s="18" customFormat="1" ht="12" customHeight="1">
      <c r="A13" s="81" t="s">
        <v>82</v>
      </c>
      <c r="B13" s="135" t="s">
        <v>376</v>
      </c>
      <c r="C13" s="188">
        <v>171176131</v>
      </c>
      <c r="D13" s="188"/>
      <c r="E13" s="188"/>
      <c r="F13" s="188"/>
      <c r="G13" s="188"/>
      <c r="H13" s="188"/>
      <c r="I13" s="188">
        <v>171176131</v>
      </c>
    </row>
    <row r="14" spans="1:9" s="17" customFormat="1" ht="12" customHeight="1" thickBot="1">
      <c r="A14" s="82" t="s">
        <v>64</v>
      </c>
      <c r="B14" s="139" t="s">
        <v>319</v>
      </c>
      <c r="C14" s="288"/>
      <c r="D14" s="288"/>
      <c r="E14" s="288"/>
      <c r="F14" s="288"/>
      <c r="G14" s="288">
        <v>63297262</v>
      </c>
      <c r="H14" s="288"/>
      <c r="I14" s="188">
        <f>SUM(C14:G14)</f>
        <v>63297262</v>
      </c>
    </row>
    <row r="15" spans="1:9" s="17" customFormat="1" ht="12" customHeight="1" thickBot="1">
      <c r="A15" s="9" t="s">
        <v>5</v>
      </c>
      <c r="B15" s="138" t="s">
        <v>148</v>
      </c>
      <c r="C15" s="243">
        <f aca="true" t="shared" si="1" ref="C15:I15">+C16+C17+C18+C19+C20</f>
        <v>61950000</v>
      </c>
      <c r="D15" s="243">
        <f t="shared" si="1"/>
        <v>0</v>
      </c>
      <c r="E15" s="243">
        <f t="shared" si="1"/>
        <v>0</v>
      </c>
      <c r="F15" s="243">
        <f t="shared" si="1"/>
        <v>0</v>
      </c>
      <c r="G15" s="243">
        <f t="shared" si="1"/>
        <v>0</v>
      </c>
      <c r="H15" s="243">
        <f>+H16+H17+H18+H19+H20</f>
        <v>0</v>
      </c>
      <c r="I15" s="243">
        <f t="shared" si="1"/>
        <v>61950000</v>
      </c>
    </row>
    <row r="16" spans="1:9" s="17" customFormat="1" ht="12" customHeight="1">
      <c r="A16" s="80" t="s">
        <v>66</v>
      </c>
      <c r="B16" s="134" t="s">
        <v>149</v>
      </c>
      <c r="C16" s="193"/>
      <c r="D16" s="193"/>
      <c r="E16" s="193"/>
      <c r="F16" s="193"/>
      <c r="G16" s="193"/>
      <c r="H16" s="193"/>
      <c r="I16" s="193"/>
    </row>
    <row r="17" spans="1:9" s="17" customFormat="1" ht="12" customHeight="1">
      <c r="A17" s="81" t="s">
        <v>67</v>
      </c>
      <c r="B17" s="135" t="s">
        <v>150</v>
      </c>
      <c r="C17" s="189"/>
      <c r="D17" s="189"/>
      <c r="E17" s="189"/>
      <c r="F17" s="189"/>
      <c r="G17" s="189"/>
      <c r="H17" s="189"/>
      <c r="I17" s="189"/>
    </row>
    <row r="18" spans="1:9" s="17" customFormat="1" ht="12" customHeight="1">
      <c r="A18" s="81" t="s">
        <v>68</v>
      </c>
      <c r="B18" s="135" t="s">
        <v>537</v>
      </c>
      <c r="C18" s="189"/>
      <c r="D18" s="189"/>
      <c r="E18" s="189"/>
      <c r="F18" s="189"/>
      <c r="G18" s="189"/>
      <c r="H18" s="189"/>
      <c r="I18" s="189"/>
    </row>
    <row r="19" spans="1:9" s="17" customFormat="1" ht="12" customHeight="1">
      <c r="A19" s="81" t="s">
        <v>69</v>
      </c>
      <c r="B19" s="135" t="s">
        <v>312</v>
      </c>
      <c r="C19" s="189"/>
      <c r="D19" s="189"/>
      <c r="E19" s="189"/>
      <c r="F19" s="189"/>
      <c r="G19" s="189"/>
      <c r="H19" s="189"/>
      <c r="I19" s="189"/>
    </row>
    <row r="20" spans="1:9" s="17" customFormat="1" ht="12" customHeight="1">
      <c r="A20" s="81" t="s">
        <v>70</v>
      </c>
      <c r="B20" s="135" t="s">
        <v>151</v>
      </c>
      <c r="C20" s="188">
        <v>61950000</v>
      </c>
      <c r="D20" s="188"/>
      <c r="E20" s="188"/>
      <c r="F20" s="188"/>
      <c r="G20" s="188"/>
      <c r="H20" s="188"/>
      <c r="I20" s="188">
        <v>61950000</v>
      </c>
    </row>
    <row r="21" spans="1:9" s="18" customFormat="1" ht="12" customHeight="1" thickBot="1">
      <c r="A21" s="82" t="s">
        <v>76</v>
      </c>
      <c r="B21" s="139" t="s">
        <v>152</v>
      </c>
      <c r="C21" s="190"/>
      <c r="D21" s="190"/>
      <c r="E21" s="190"/>
      <c r="F21" s="190"/>
      <c r="G21" s="190"/>
      <c r="H21" s="190"/>
      <c r="I21" s="190"/>
    </row>
    <row r="22" spans="1:9" s="18" customFormat="1" ht="12" customHeight="1" thickBot="1">
      <c r="A22" s="9" t="s">
        <v>6</v>
      </c>
      <c r="B22" s="133" t="s">
        <v>153</v>
      </c>
      <c r="C22" s="192"/>
      <c r="D22" s="192"/>
      <c r="E22" s="243">
        <f>SUM(E23:E27)</f>
        <v>305233490</v>
      </c>
      <c r="F22" s="243">
        <f>SUM(F23:F27)</f>
        <v>0</v>
      </c>
      <c r="G22" s="243">
        <f>SUM(G23:G27)</f>
        <v>103788315</v>
      </c>
      <c r="H22" s="243">
        <f>SUM(H23:H27)</f>
        <v>110834000</v>
      </c>
      <c r="I22" s="243">
        <f>SUM(I23:I27)</f>
        <v>519855805</v>
      </c>
    </row>
    <row r="23" spans="1:9" s="18" customFormat="1" ht="12" customHeight="1">
      <c r="A23" s="80" t="s">
        <v>49</v>
      </c>
      <c r="B23" s="134" t="s">
        <v>154</v>
      </c>
      <c r="C23" s="191"/>
      <c r="D23" s="191"/>
      <c r="E23" s="191"/>
      <c r="F23" s="191"/>
      <c r="G23" s="191"/>
      <c r="H23" s="191"/>
      <c r="I23" s="191"/>
    </row>
    <row r="24" spans="1:9" s="17" customFormat="1" ht="12" customHeight="1">
      <c r="A24" s="81" t="s">
        <v>50</v>
      </c>
      <c r="B24" s="135" t="s">
        <v>155</v>
      </c>
      <c r="C24" s="189"/>
      <c r="D24" s="189"/>
      <c r="E24" s="189"/>
      <c r="F24" s="189"/>
      <c r="G24" s="189"/>
      <c r="H24" s="189"/>
      <c r="I24" s="189"/>
    </row>
    <row r="25" spans="1:9" s="18" customFormat="1" ht="12" customHeight="1">
      <c r="A25" s="81" t="s">
        <v>51</v>
      </c>
      <c r="B25" s="135" t="s">
        <v>313</v>
      </c>
      <c r="C25" s="189"/>
      <c r="D25" s="189"/>
      <c r="E25" s="189"/>
      <c r="F25" s="189"/>
      <c r="G25" s="189"/>
      <c r="H25" s="189"/>
      <c r="I25" s="189"/>
    </row>
    <row r="26" spans="1:9" s="18" customFormat="1" ht="12" customHeight="1">
      <c r="A26" s="81" t="s">
        <v>52</v>
      </c>
      <c r="B26" s="135" t="s">
        <v>314</v>
      </c>
      <c r="C26" s="189"/>
      <c r="D26" s="189"/>
      <c r="E26" s="189"/>
      <c r="F26" s="189"/>
      <c r="G26" s="189"/>
      <c r="H26" s="189"/>
      <c r="I26" s="189"/>
    </row>
    <row r="27" spans="1:9" s="18" customFormat="1" ht="12" customHeight="1">
      <c r="A27" s="81" t="s">
        <v>94</v>
      </c>
      <c r="B27" s="135" t="s">
        <v>156</v>
      </c>
      <c r="C27" s="188"/>
      <c r="D27" s="188"/>
      <c r="E27" s="189">
        <v>305233490</v>
      </c>
      <c r="F27" s="189"/>
      <c r="G27" s="189">
        <v>103788315</v>
      </c>
      <c r="H27" s="189">
        <v>110834000</v>
      </c>
      <c r="I27" s="188">
        <f>SUM(C27:H27)</f>
        <v>519855805</v>
      </c>
    </row>
    <row r="28" spans="1:9" s="18" customFormat="1" ht="12" customHeight="1" thickBot="1">
      <c r="A28" s="82" t="s">
        <v>95</v>
      </c>
      <c r="B28" s="139" t="s">
        <v>157</v>
      </c>
      <c r="C28" s="190"/>
      <c r="D28" s="190"/>
      <c r="E28" s="190"/>
      <c r="F28" s="190"/>
      <c r="G28" s="190"/>
      <c r="H28" s="190"/>
      <c r="I28" s="190"/>
    </row>
    <row r="29" spans="1:9" s="18" customFormat="1" ht="12" customHeight="1" thickBot="1">
      <c r="A29" s="9" t="s">
        <v>96</v>
      </c>
      <c r="B29" s="133" t="s">
        <v>410</v>
      </c>
      <c r="C29" s="258">
        <f aca="true" t="shared" si="2" ref="C29:I29">SUM(C30:C36)</f>
        <v>536000000</v>
      </c>
      <c r="D29" s="258">
        <f t="shared" si="2"/>
        <v>0</v>
      </c>
      <c r="E29" s="258">
        <f t="shared" si="2"/>
        <v>0</v>
      </c>
      <c r="F29" s="258">
        <f t="shared" si="2"/>
        <v>0</v>
      </c>
      <c r="G29" s="258">
        <f t="shared" si="2"/>
        <v>157244000</v>
      </c>
      <c r="H29" s="258">
        <f>SUM(H30:H36)</f>
        <v>0</v>
      </c>
      <c r="I29" s="258">
        <f t="shared" si="2"/>
        <v>693244000</v>
      </c>
    </row>
    <row r="30" spans="1:9" s="18" customFormat="1" ht="12" customHeight="1">
      <c r="A30" s="80" t="s">
        <v>158</v>
      </c>
      <c r="B30" s="134" t="s">
        <v>406</v>
      </c>
      <c r="C30" s="193">
        <v>23000000</v>
      </c>
      <c r="D30" s="193"/>
      <c r="E30" s="193"/>
      <c r="F30" s="193"/>
      <c r="G30" s="193"/>
      <c r="H30" s="193"/>
      <c r="I30" s="193">
        <v>23000000</v>
      </c>
    </row>
    <row r="31" spans="1:9" s="18" customFormat="1" ht="12" customHeight="1">
      <c r="A31" s="81" t="s">
        <v>159</v>
      </c>
      <c r="B31" s="135" t="s">
        <v>417</v>
      </c>
      <c r="C31" s="189">
        <v>31000000</v>
      </c>
      <c r="D31" s="189"/>
      <c r="E31" s="189"/>
      <c r="F31" s="189"/>
      <c r="G31" s="189"/>
      <c r="H31" s="189"/>
      <c r="I31" s="189">
        <v>31000000</v>
      </c>
    </row>
    <row r="32" spans="1:9" s="18" customFormat="1" ht="12" customHeight="1">
      <c r="A32" s="81" t="s">
        <v>160</v>
      </c>
      <c r="B32" s="135" t="s">
        <v>407</v>
      </c>
      <c r="C32" s="189">
        <v>480000000</v>
      </c>
      <c r="D32" s="189"/>
      <c r="E32" s="189"/>
      <c r="F32" s="189"/>
      <c r="G32" s="189">
        <v>157244000</v>
      </c>
      <c r="H32" s="189"/>
      <c r="I32" s="188">
        <f>SUM(C32:G32)</f>
        <v>637244000</v>
      </c>
    </row>
    <row r="33" spans="1:9" s="18" customFormat="1" ht="12" customHeight="1">
      <c r="A33" s="81" t="s">
        <v>161</v>
      </c>
      <c r="B33" s="135" t="s">
        <v>408</v>
      </c>
      <c r="C33" s="288">
        <v>1000000</v>
      </c>
      <c r="D33" s="288"/>
      <c r="E33" s="288"/>
      <c r="F33" s="288"/>
      <c r="G33" s="288"/>
      <c r="H33" s="288"/>
      <c r="I33" s="288">
        <v>1000000</v>
      </c>
    </row>
    <row r="34" spans="1:9" s="18" customFormat="1" ht="12" customHeight="1">
      <c r="A34" s="81" t="s">
        <v>403</v>
      </c>
      <c r="B34" s="135" t="s">
        <v>162</v>
      </c>
      <c r="C34" s="189"/>
      <c r="D34" s="189"/>
      <c r="E34" s="189"/>
      <c r="F34" s="189"/>
      <c r="G34" s="189"/>
      <c r="H34" s="189"/>
      <c r="I34" s="189"/>
    </row>
    <row r="35" spans="1:9" s="18" customFormat="1" ht="12" customHeight="1">
      <c r="A35" s="81" t="s">
        <v>404</v>
      </c>
      <c r="B35" s="135" t="s">
        <v>163</v>
      </c>
      <c r="C35" s="189"/>
      <c r="D35" s="189"/>
      <c r="E35" s="189"/>
      <c r="F35" s="189"/>
      <c r="G35" s="189"/>
      <c r="H35" s="189"/>
      <c r="I35" s="189"/>
    </row>
    <row r="36" spans="1:9" s="18" customFormat="1" ht="12" customHeight="1" thickBot="1">
      <c r="A36" s="82" t="s">
        <v>405</v>
      </c>
      <c r="B36" s="140" t="s">
        <v>164</v>
      </c>
      <c r="C36" s="190">
        <v>1000000</v>
      </c>
      <c r="D36" s="190"/>
      <c r="E36" s="190"/>
      <c r="F36" s="190"/>
      <c r="G36" s="190"/>
      <c r="H36" s="190"/>
      <c r="I36" s="190">
        <v>1000000</v>
      </c>
    </row>
    <row r="37" spans="1:9" s="18" customFormat="1" ht="12" customHeight="1" thickBot="1">
      <c r="A37" s="9" t="s">
        <v>8</v>
      </c>
      <c r="B37" s="133" t="s">
        <v>320</v>
      </c>
      <c r="C37" s="243">
        <f aca="true" t="shared" si="3" ref="C37:I37">SUM(C38:C48)</f>
        <v>141530000</v>
      </c>
      <c r="D37" s="243">
        <f t="shared" si="3"/>
        <v>0</v>
      </c>
      <c r="E37" s="243">
        <f t="shared" si="3"/>
        <v>2590000</v>
      </c>
      <c r="F37" s="243">
        <f t="shared" si="3"/>
        <v>2641000</v>
      </c>
      <c r="G37" s="243">
        <f t="shared" si="3"/>
        <v>13421000</v>
      </c>
      <c r="H37" s="243">
        <f>SUM(H38:H48)</f>
        <v>1633000</v>
      </c>
      <c r="I37" s="243">
        <f t="shared" si="3"/>
        <v>161815000</v>
      </c>
    </row>
    <row r="38" spans="1:9" s="18" customFormat="1" ht="12" customHeight="1">
      <c r="A38" s="80" t="s">
        <v>53</v>
      </c>
      <c r="B38" s="134" t="s">
        <v>167</v>
      </c>
      <c r="C38" s="191"/>
      <c r="D38" s="191"/>
      <c r="E38" s="191"/>
      <c r="F38" s="191"/>
      <c r="G38" s="191"/>
      <c r="H38" s="191"/>
      <c r="I38" s="191"/>
    </row>
    <row r="39" spans="1:9" s="18" customFormat="1" ht="12" customHeight="1">
      <c r="A39" s="81" t="s">
        <v>54</v>
      </c>
      <c r="B39" s="135" t="s">
        <v>168</v>
      </c>
      <c r="C39" s="188">
        <v>35400000</v>
      </c>
      <c r="D39" s="188"/>
      <c r="E39" s="188"/>
      <c r="F39" s="188"/>
      <c r="G39" s="188">
        <v>11717000</v>
      </c>
      <c r="H39" s="188"/>
      <c r="I39" s="188">
        <f>SUM(C39:G39)</f>
        <v>47117000</v>
      </c>
    </row>
    <row r="40" spans="1:9" s="18" customFormat="1" ht="12" customHeight="1">
      <c r="A40" s="81" t="s">
        <v>55</v>
      </c>
      <c r="B40" s="135" t="s">
        <v>169</v>
      </c>
      <c r="C40" s="188">
        <v>3600000</v>
      </c>
      <c r="D40" s="188"/>
      <c r="E40" s="188"/>
      <c r="F40" s="188"/>
      <c r="G40" s="188"/>
      <c r="H40" s="188"/>
      <c r="I40" s="188">
        <v>3600000</v>
      </c>
    </row>
    <row r="41" spans="1:9" s="18" customFormat="1" ht="12" customHeight="1">
      <c r="A41" s="81" t="s">
        <v>98</v>
      </c>
      <c r="B41" s="135" t="s">
        <v>170</v>
      </c>
      <c r="C41" s="188">
        <v>44000000</v>
      </c>
      <c r="D41" s="188"/>
      <c r="E41" s="188"/>
      <c r="F41" s="188"/>
      <c r="G41" s="188"/>
      <c r="H41" s="188"/>
      <c r="I41" s="188">
        <v>44000000</v>
      </c>
    </row>
    <row r="42" spans="1:9" s="18" customFormat="1" ht="12" customHeight="1">
      <c r="A42" s="81" t="s">
        <v>99</v>
      </c>
      <c r="B42" s="135" t="s">
        <v>171</v>
      </c>
      <c r="C42" s="188">
        <v>24000000</v>
      </c>
      <c r="D42" s="188"/>
      <c r="E42" s="188"/>
      <c r="F42" s="188"/>
      <c r="G42" s="188"/>
      <c r="H42" s="188"/>
      <c r="I42" s="188">
        <v>24000000</v>
      </c>
    </row>
    <row r="43" spans="1:9" s="18" customFormat="1" ht="12" customHeight="1">
      <c r="A43" s="81" t="s">
        <v>100</v>
      </c>
      <c r="B43" s="135" t="s">
        <v>172</v>
      </c>
      <c r="C43" s="188">
        <v>28890000</v>
      </c>
      <c r="D43" s="188"/>
      <c r="E43" s="188"/>
      <c r="F43" s="188"/>
      <c r="G43" s="188"/>
      <c r="H43" s="188"/>
      <c r="I43" s="188">
        <v>28890000</v>
      </c>
    </row>
    <row r="44" spans="1:9" s="18" customFormat="1" ht="12" customHeight="1">
      <c r="A44" s="81" t="s">
        <v>101</v>
      </c>
      <c r="B44" s="135" t="s">
        <v>173</v>
      </c>
      <c r="C44" s="188"/>
      <c r="D44" s="188"/>
      <c r="E44" s="188">
        <v>2590000</v>
      </c>
      <c r="F44" s="851">
        <v>2641000</v>
      </c>
      <c r="G44" s="189">
        <v>1704000</v>
      </c>
      <c r="H44" s="189">
        <v>1633000</v>
      </c>
      <c r="I44" s="188">
        <f>SUM(C44:H44)</f>
        <v>8568000</v>
      </c>
    </row>
    <row r="45" spans="1:9" s="18" customFormat="1" ht="12" customHeight="1">
      <c r="A45" s="81" t="s">
        <v>102</v>
      </c>
      <c r="B45" s="135" t="s">
        <v>409</v>
      </c>
      <c r="C45" s="188"/>
      <c r="D45" s="188"/>
      <c r="E45" s="188"/>
      <c r="F45" s="188"/>
      <c r="G45" s="188"/>
      <c r="H45" s="188"/>
      <c r="I45" s="188"/>
    </row>
    <row r="46" spans="1:9" s="18" customFormat="1" ht="12" customHeight="1">
      <c r="A46" s="81" t="s">
        <v>165</v>
      </c>
      <c r="B46" s="135" t="s">
        <v>175</v>
      </c>
      <c r="C46" s="188"/>
      <c r="D46" s="188"/>
      <c r="E46" s="188"/>
      <c r="F46" s="188"/>
      <c r="G46" s="188"/>
      <c r="H46" s="188"/>
      <c r="I46" s="188"/>
    </row>
    <row r="47" spans="1:9" s="18" customFormat="1" ht="12" customHeight="1">
      <c r="A47" s="82" t="s">
        <v>166</v>
      </c>
      <c r="B47" s="139" t="s">
        <v>322</v>
      </c>
      <c r="C47" s="188"/>
      <c r="D47" s="188"/>
      <c r="E47" s="188"/>
      <c r="F47" s="188"/>
      <c r="G47" s="188"/>
      <c r="H47" s="188"/>
      <c r="I47" s="188"/>
    </row>
    <row r="48" spans="1:9" s="18" customFormat="1" ht="12" customHeight="1" thickBot="1">
      <c r="A48" s="82" t="s">
        <v>321</v>
      </c>
      <c r="B48" s="139" t="s">
        <v>176</v>
      </c>
      <c r="C48" s="766">
        <v>5640000</v>
      </c>
      <c r="D48" s="766"/>
      <c r="E48" s="766"/>
      <c r="F48" s="766"/>
      <c r="G48" s="766"/>
      <c r="H48" s="766"/>
      <c r="I48" s="766">
        <v>5640000</v>
      </c>
    </row>
    <row r="49" spans="1:9" s="18" customFormat="1" ht="12" customHeight="1" thickBot="1">
      <c r="A49" s="9" t="s">
        <v>9</v>
      </c>
      <c r="B49" s="133" t="s">
        <v>177</v>
      </c>
      <c r="C49" s="243">
        <f aca="true" t="shared" si="4" ref="C49:I49">SUM(C50:C54)</f>
        <v>10000000</v>
      </c>
      <c r="D49" s="243">
        <f t="shared" si="4"/>
        <v>0</v>
      </c>
      <c r="E49" s="243">
        <f t="shared" si="4"/>
        <v>25879768</v>
      </c>
      <c r="F49" s="243">
        <f t="shared" si="4"/>
        <v>0</v>
      </c>
      <c r="G49" s="243">
        <f t="shared" si="4"/>
        <v>2310000</v>
      </c>
      <c r="H49" s="243">
        <f>SUM(H50:H54)</f>
        <v>0</v>
      </c>
      <c r="I49" s="243">
        <f t="shared" si="4"/>
        <v>38189768</v>
      </c>
    </row>
    <row r="50" spans="1:9" s="18" customFormat="1" ht="12" customHeight="1">
      <c r="A50" s="80" t="s">
        <v>56</v>
      </c>
      <c r="B50" s="134" t="s">
        <v>181</v>
      </c>
      <c r="C50" s="193"/>
      <c r="D50" s="193"/>
      <c r="E50" s="193"/>
      <c r="F50" s="193"/>
      <c r="G50" s="193"/>
      <c r="H50" s="193"/>
      <c r="I50" s="193"/>
    </row>
    <row r="51" spans="1:9" s="18" customFormat="1" ht="12" customHeight="1">
      <c r="A51" s="81" t="s">
        <v>57</v>
      </c>
      <c r="B51" s="135" t="s">
        <v>182</v>
      </c>
      <c r="C51" s="189">
        <v>10000000</v>
      </c>
      <c r="D51" s="189"/>
      <c r="E51" s="189"/>
      <c r="F51" s="189"/>
      <c r="G51" s="189">
        <v>2310000</v>
      </c>
      <c r="H51" s="189"/>
      <c r="I51" s="188">
        <f>SUM(C51:G51)</f>
        <v>12310000</v>
      </c>
    </row>
    <row r="52" spans="1:9" s="18" customFormat="1" ht="12" customHeight="1">
      <c r="A52" s="81" t="s">
        <v>178</v>
      </c>
      <c r="B52" s="135" t="s">
        <v>183</v>
      </c>
      <c r="C52" s="189"/>
      <c r="D52" s="189"/>
      <c r="E52" s="189"/>
      <c r="F52" s="189"/>
      <c r="G52" s="189"/>
      <c r="H52" s="189"/>
      <c r="I52" s="189"/>
    </row>
    <row r="53" spans="1:9" s="18" customFormat="1" ht="12" customHeight="1">
      <c r="A53" s="81" t="s">
        <v>179</v>
      </c>
      <c r="B53" s="135" t="s">
        <v>184</v>
      </c>
      <c r="C53" s="189"/>
      <c r="D53" s="189"/>
      <c r="E53" s="189"/>
      <c r="F53" s="189"/>
      <c r="G53" s="189"/>
      <c r="H53" s="189"/>
      <c r="I53" s="189"/>
    </row>
    <row r="54" spans="1:9" s="18" customFormat="1" ht="12" customHeight="1" thickBot="1">
      <c r="A54" s="82" t="s">
        <v>180</v>
      </c>
      <c r="B54" s="139" t="s">
        <v>185</v>
      </c>
      <c r="C54" s="190"/>
      <c r="D54" s="190"/>
      <c r="E54" s="190">
        <v>25879768</v>
      </c>
      <c r="F54" s="190"/>
      <c r="G54" s="190"/>
      <c r="H54" s="190"/>
      <c r="I54" s="190">
        <f>SUM(C54:E54)</f>
        <v>25879768</v>
      </c>
    </row>
    <row r="55" spans="1:9" s="18" customFormat="1" ht="12" customHeight="1" thickBot="1">
      <c r="A55" s="9" t="s">
        <v>103</v>
      </c>
      <c r="B55" s="133" t="s">
        <v>186</v>
      </c>
      <c r="C55" s="192"/>
      <c r="D55" s="192"/>
      <c r="E55" s="192"/>
      <c r="F55" s="192"/>
      <c r="G55" s="192"/>
      <c r="H55" s="192"/>
      <c r="I55" s="192"/>
    </row>
    <row r="56" spans="1:9" s="18" customFormat="1" ht="12" customHeight="1">
      <c r="A56" s="80" t="s">
        <v>58</v>
      </c>
      <c r="B56" s="134" t="s">
        <v>187</v>
      </c>
      <c r="C56" s="193"/>
      <c r="D56" s="193"/>
      <c r="E56" s="193"/>
      <c r="F56" s="193"/>
      <c r="G56" s="193"/>
      <c r="H56" s="193"/>
      <c r="I56" s="193"/>
    </row>
    <row r="57" spans="1:9" s="18" customFormat="1" ht="12" customHeight="1">
      <c r="A57" s="81" t="s">
        <v>59</v>
      </c>
      <c r="B57" s="135" t="s">
        <v>315</v>
      </c>
      <c r="C57" s="189"/>
      <c r="D57" s="189"/>
      <c r="E57" s="189"/>
      <c r="F57" s="189"/>
      <c r="G57" s="189"/>
      <c r="H57" s="189"/>
      <c r="I57" s="189"/>
    </row>
    <row r="58" spans="1:9" s="18" customFormat="1" ht="12" customHeight="1">
      <c r="A58" s="81" t="s">
        <v>190</v>
      </c>
      <c r="B58" s="135" t="s">
        <v>188</v>
      </c>
      <c r="C58" s="189"/>
      <c r="D58" s="189"/>
      <c r="E58" s="189"/>
      <c r="F58" s="189"/>
      <c r="G58" s="189"/>
      <c r="H58" s="189"/>
      <c r="I58" s="189"/>
    </row>
    <row r="59" spans="1:9" s="18" customFormat="1" ht="12" customHeight="1" thickBot="1">
      <c r="A59" s="82" t="s">
        <v>191</v>
      </c>
      <c r="B59" s="139" t="s">
        <v>189</v>
      </c>
      <c r="C59" s="190"/>
      <c r="D59" s="190"/>
      <c r="E59" s="190"/>
      <c r="F59" s="190"/>
      <c r="G59" s="190"/>
      <c r="H59" s="190"/>
      <c r="I59" s="190"/>
    </row>
    <row r="60" spans="1:9" s="18" customFormat="1" ht="12" customHeight="1" thickBot="1">
      <c r="A60" s="9" t="s">
        <v>11</v>
      </c>
      <c r="B60" s="138" t="s">
        <v>192</v>
      </c>
      <c r="C60" s="243">
        <f aca="true" t="shared" si="5" ref="C60:I60">SUM(C61:C63)</f>
        <v>0</v>
      </c>
      <c r="D60" s="243">
        <f t="shared" si="5"/>
        <v>0</v>
      </c>
      <c r="E60" s="243">
        <f t="shared" si="5"/>
        <v>0</v>
      </c>
      <c r="F60" s="243">
        <f t="shared" si="5"/>
        <v>0</v>
      </c>
      <c r="G60" s="243">
        <f t="shared" si="5"/>
        <v>0</v>
      </c>
      <c r="H60" s="243">
        <f>SUM(H61:H63)</f>
        <v>0</v>
      </c>
      <c r="I60" s="243">
        <f t="shared" si="5"/>
        <v>0</v>
      </c>
    </row>
    <row r="61" spans="1:9" s="18" customFormat="1" ht="12" customHeight="1">
      <c r="A61" s="80" t="s">
        <v>104</v>
      </c>
      <c r="B61" s="134" t="s">
        <v>194</v>
      </c>
      <c r="C61" s="193"/>
      <c r="D61" s="193"/>
      <c r="E61" s="193"/>
      <c r="F61" s="193"/>
      <c r="G61" s="193"/>
      <c r="H61" s="193"/>
      <c r="I61" s="193"/>
    </row>
    <row r="62" spans="1:9" s="18" customFormat="1" ht="12" customHeight="1">
      <c r="A62" s="81" t="s">
        <v>105</v>
      </c>
      <c r="B62" s="135" t="s">
        <v>316</v>
      </c>
      <c r="C62" s="189"/>
      <c r="D62" s="189"/>
      <c r="E62" s="189"/>
      <c r="F62" s="189"/>
      <c r="G62" s="189"/>
      <c r="H62" s="189"/>
      <c r="I62" s="189"/>
    </row>
    <row r="63" spans="1:9" s="18" customFormat="1" ht="12" customHeight="1">
      <c r="A63" s="81" t="s">
        <v>126</v>
      </c>
      <c r="B63" s="135" t="s">
        <v>195</v>
      </c>
      <c r="C63" s="189"/>
      <c r="D63" s="189"/>
      <c r="E63" s="189"/>
      <c r="F63" s="189"/>
      <c r="G63" s="189"/>
      <c r="H63" s="189"/>
      <c r="I63" s="189"/>
    </row>
    <row r="64" spans="1:9" s="18" customFormat="1" ht="12" customHeight="1" thickBot="1">
      <c r="A64" s="82" t="s">
        <v>193</v>
      </c>
      <c r="B64" s="139" t="s">
        <v>196</v>
      </c>
      <c r="C64" s="190"/>
      <c r="D64" s="190"/>
      <c r="E64" s="190"/>
      <c r="F64" s="190"/>
      <c r="G64" s="190"/>
      <c r="H64" s="190"/>
      <c r="I64" s="190"/>
    </row>
    <row r="65" spans="1:9" s="18" customFormat="1" ht="12" customHeight="1" thickBot="1">
      <c r="A65" s="9" t="s">
        <v>12</v>
      </c>
      <c r="B65" s="133" t="s">
        <v>197</v>
      </c>
      <c r="C65" s="258">
        <f aca="true" t="shared" si="6" ref="C65:I65">+C8+C15+C22+C29+C37+C49+C55+C60</f>
        <v>1605744264</v>
      </c>
      <c r="D65" s="258">
        <f t="shared" si="6"/>
        <v>0</v>
      </c>
      <c r="E65" s="258">
        <f t="shared" si="6"/>
        <v>333703258</v>
      </c>
      <c r="F65" s="258">
        <f t="shared" si="6"/>
        <v>75578282</v>
      </c>
      <c r="G65" s="258">
        <f t="shared" si="6"/>
        <v>340060577</v>
      </c>
      <c r="H65" s="258">
        <f>+H8+H15+H22+H29+H37+H49+H55+H60</f>
        <v>116867451</v>
      </c>
      <c r="I65" s="258">
        <f t="shared" si="6"/>
        <v>2471953832</v>
      </c>
    </row>
    <row r="66" spans="1:9" s="18" customFormat="1" ht="12" customHeight="1" thickBot="1">
      <c r="A66" s="83" t="s">
        <v>288</v>
      </c>
      <c r="B66" s="138" t="s">
        <v>199</v>
      </c>
      <c r="C66" s="192"/>
      <c r="D66" s="192"/>
      <c r="E66" s="192"/>
      <c r="F66" s="192"/>
      <c r="G66" s="192"/>
      <c r="H66" s="192"/>
      <c r="I66" s="192"/>
    </row>
    <row r="67" spans="1:9" s="18" customFormat="1" ht="12" customHeight="1">
      <c r="A67" s="80" t="s">
        <v>230</v>
      </c>
      <c r="B67" s="134" t="s">
        <v>200</v>
      </c>
      <c r="C67" s="193"/>
      <c r="D67" s="193"/>
      <c r="E67" s="193"/>
      <c r="F67" s="193"/>
      <c r="G67" s="193"/>
      <c r="H67" s="193"/>
      <c r="I67" s="193"/>
    </row>
    <row r="68" spans="1:9" s="18" customFormat="1" ht="12" customHeight="1">
      <c r="A68" s="81" t="s">
        <v>239</v>
      </c>
      <c r="B68" s="135" t="s">
        <v>201</v>
      </c>
      <c r="C68" s="189"/>
      <c r="D68" s="189"/>
      <c r="E68" s="189"/>
      <c r="F68" s="189"/>
      <c r="G68" s="189"/>
      <c r="H68" s="189"/>
      <c r="I68" s="189"/>
    </row>
    <row r="69" spans="1:9" s="18" customFormat="1" ht="12" customHeight="1" thickBot="1">
      <c r="A69" s="82" t="s">
        <v>240</v>
      </c>
      <c r="B69" s="283" t="s">
        <v>202</v>
      </c>
      <c r="C69" s="190"/>
      <c r="D69" s="190"/>
      <c r="E69" s="190"/>
      <c r="F69" s="190"/>
      <c r="G69" s="190"/>
      <c r="H69" s="190"/>
      <c r="I69" s="190"/>
    </row>
    <row r="70" spans="1:9" s="18" customFormat="1" ht="12" customHeight="1" thickBot="1">
      <c r="A70" s="83" t="s">
        <v>203</v>
      </c>
      <c r="B70" s="138" t="s">
        <v>204</v>
      </c>
      <c r="C70" s="192"/>
      <c r="D70" s="192"/>
      <c r="E70" s="192"/>
      <c r="F70" s="192"/>
      <c r="G70" s="192"/>
      <c r="H70" s="192"/>
      <c r="I70" s="192"/>
    </row>
    <row r="71" spans="1:9" s="18" customFormat="1" ht="12" customHeight="1">
      <c r="A71" s="80" t="s">
        <v>83</v>
      </c>
      <c r="B71" s="134" t="s">
        <v>205</v>
      </c>
      <c r="C71" s="193"/>
      <c r="D71" s="193"/>
      <c r="E71" s="193"/>
      <c r="F71" s="193"/>
      <c r="G71" s="193"/>
      <c r="H71" s="193"/>
      <c r="I71" s="193"/>
    </row>
    <row r="72" spans="1:9" s="18" customFormat="1" ht="12" customHeight="1">
      <c r="A72" s="81" t="s">
        <v>84</v>
      </c>
      <c r="B72" s="135" t="s">
        <v>206</v>
      </c>
      <c r="C72" s="189"/>
      <c r="D72" s="189"/>
      <c r="E72" s="189"/>
      <c r="F72" s="189"/>
      <c r="G72" s="189"/>
      <c r="H72" s="189"/>
      <c r="I72" s="189"/>
    </row>
    <row r="73" spans="1:9" s="18" customFormat="1" ht="12" customHeight="1">
      <c r="A73" s="81" t="s">
        <v>231</v>
      </c>
      <c r="B73" s="135" t="s">
        <v>207</v>
      </c>
      <c r="C73" s="189"/>
      <c r="D73" s="189"/>
      <c r="E73" s="189"/>
      <c r="F73" s="189"/>
      <c r="G73" s="189"/>
      <c r="H73" s="189"/>
      <c r="I73" s="189"/>
    </row>
    <row r="74" spans="1:9" s="18" customFormat="1" ht="12" customHeight="1" thickBot="1">
      <c r="A74" s="82" t="s">
        <v>232</v>
      </c>
      <c r="B74" s="139" t="s">
        <v>208</v>
      </c>
      <c r="C74" s="190"/>
      <c r="D74" s="190"/>
      <c r="E74" s="190"/>
      <c r="F74" s="190"/>
      <c r="G74" s="190"/>
      <c r="H74" s="190"/>
      <c r="I74" s="190"/>
    </row>
    <row r="75" spans="1:9" s="18" customFormat="1" ht="12" customHeight="1" thickBot="1">
      <c r="A75" s="83" t="s">
        <v>209</v>
      </c>
      <c r="B75" s="138" t="s">
        <v>210</v>
      </c>
      <c r="C75" s="243">
        <f aca="true" t="shared" si="7" ref="C75:I75">SUM(C76:C77)</f>
        <v>500000000</v>
      </c>
      <c r="D75" s="243">
        <f t="shared" si="7"/>
        <v>27350267</v>
      </c>
      <c r="E75" s="243">
        <f t="shared" si="7"/>
        <v>0</v>
      </c>
      <c r="F75" s="243">
        <f t="shared" si="7"/>
        <v>0</v>
      </c>
      <c r="G75" s="243">
        <f t="shared" si="7"/>
        <v>0</v>
      </c>
      <c r="H75" s="243">
        <f>SUM(H76:H77)</f>
        <v>0</v>
      </c>
      <c r="I75" s="243">
        <f t="shared" si="7"/>
        <v>527350267</v>
      </c>
    </row>
    <row r="76" spans="1:9" s="18" customFormat="1" ht="12" customHeight="1">
      <c r="A76" s="80" t="s">
        <v>233</v>
      </c>
      <c r="B76" s="134" t="s">
        <v>211</v>
      </c>
      <c r="C76" s="289">
        <v>500000000</v>
      </c>
      <c r="D76" s="289">
        <v>27350267</v>
      </c>
      <c r="E76" s="289"/>
      <c r="F76" s="289"/>
      <c r="G76" s="289"/>
      <c r="H76" s="289"/>
      <c r="I76" s="289">
        <f>SUM(C76:D76)</f>
        <v>527350267</v>
      </c>
    </row>
    <row r="77" spans="1:9" s="18" customFormat="1" ht="12" customHeight="1" thickBot="1">
      <c r="A77" s="82" t="s">
        <v>234</v>
      </c>
      <c r="B77" s="139" t="s">
        <v>212</v>
      </c>
      <c r="C77" s="190"/>
      <c r="D77" s="190"/>
      <c r="E77" s="190"/>
      <c r="F77" s="190"/>
      <c r="G77" s="190"/>
      <c r="H77" s="190"/>
      <c r="I77" s="190"/>
    </row>
    <row r="78" spans="1:9" s="17" customFormat="1" ht="12" customHeight="1" thickBot="1">
      <c r="A78" s="83" t="s">
        <v>213</v>
      </c>
      <c r="B78" s="138" t="s">
        <v>214</v>
      </c>
      <c r="C78" s="192"/>
      <c r="D78" s="192"/>
      <c r="E78" s="192"/>
      <c r="F78" s="192"/>
      <c r="G78" s="192"/>
      <c r="H78" s="192"/>
      <c r="I78" s="192"/>
    </row>
    <row r="79" spans="1:9" s="18" customFormat="1" ht="12" customHeight="1">
      <c r="A79" s="80" t="s">
        <v>235</v>
      </c>
      <c r="B79" s="134" t="s">
        <v>215</v>
      </c>
      <c r="C79" s="193"/>
      <c r="D79" s="193"/>
      <c r="E79" s="193"/>
      <c r="F79" s="193"/>
      <c r="G79" s="193"/>
      <c r="H79" s="193"/>
      <c r="I79" s="193"/>
    </row>
    <row r="80" spans="1:9" s="18" customFormat="1" ht="12" customHeight="1">
      <c r="A80" s="81" t="s">
        <v>236</v>
      </c>
      <c r="B80" s="135" t="s">
        <v>216</v>
      </c>
      <c r="C80" s="189"/>
      <c r="D80" s="189"/>
      <c r="E80" s="189"/>
      <c r="F80" s="189"/>
      <c r="G80" s="189"/>
      <c r="H80" s="189"/>
      <c r="I80" s="189"/>
    </row>
    <row r="81" spans="1:9" s="18" customFormat="1" ht="12" customHeight="1" thickBot="1">
      <c r="A81" s="82" t="s">
        <v>237</v>
      </c>
      <c r="B81" s="139" t="s">
        <v>217</v>
      </c>
      <c r="C81" s="190"/>
      <c r="D81" s="190"/>
      <c r="E81" s="190"/>
      <c r="F81" s="190"/>
      <c r="G81" s="190"/>
      <c r="H81" s="190"/>
      <c r="I81" s="190"/>
    </row>
    <row r="82" spans="1:9" s="18" customFormat="1" ht="12" customHeight="1" thickBot="1">
      <c r="A82" s="83" t="s">
        <v>218</v>
      </c>
      <c r="B82" s="138" t="s">
        <v>238</v>
      </c>
      <c r="C82" s="192"/>
      <c r="D82" s="192"/>
      <c r="E82" s="192"/>
      <c r="F82" s="192"/>
      <c r="G82" s="192"/>
      <c r="H82" s="192"/>
      <c r="I82" s="192"/>
    </row>
    <row r="83" spans="1:9" s="18" customFormat="1" ht="12" customHeight="1">
      <c r="A83" s="84" t="s">
        <v>219</v>
      </c>
      <c r="B83" s="134" t="s">
        <v>220</v>
      </c>
      <c r="C83" s="193"/>
      <c r="D83" s="193"/>
      <c r="E83" s="193"/>
      <c r="F83" s="193"/>
      <c r="G83" s="193"/>
      <c r="H83" s="193"/>
      <c r="I83" s="193"/>
    </row>
    <row r="84" spans="1:9" s="18" customFormat="1" ht="12" customHeight="1">
      <c r="A84" s="85" t="s">
        <v>221</v>
      </c>
      <c r="B84" s="135" t="s">
        <v>222</v>
      </c>
      <c r="C84" s="189"/>
      <c r="D84" s="189"/>
      <c r="E84" s="189"/>
      <c r="F84" s="189"/>
      <c r="G84" s="189"/>
      <c r="H84" s="189"/>
      <c r="I84" s="189"/>
    </row>
    <row r="85" spans="1:9" s="18" customFormat="1" ht="12" customHeight="1">
      <c r="A85" s="85" t="s">
        <v>223</v>
      </c>
      <c r="B85" s="135" t="s">
        <v>224</v>
      </c>
      <c r="C85" s="189"/>
      <c r="D85" s="189"/>
      <c r="E85" s="189"/>
      <c r="F85" s="189"/>
      <c r="G85" s="189"/>
      <c r="H85" s="189"/>
      <c r="I85" s="189"/>
    </row>
    <row r="86" spans="1:9" s="17" customFormat="1" ht="12" customHeight="1" thickBot="1">
      <c r="A86" s="86" t="s">
        <v>225</v>
      </c>
      <c r="B86" s="139" t="s">
        <v>226</v>
      </c>
      <c r="C86" s="190"/>
      <c r="D86" s="190"/>
      <c r="E86" s="190"/>
      <c r="F86" s="190"/>
      <c r="G86" s="190"/>
      <c r="H86" s="190"/>
      <c r="I86" s="190"/>
    </row>
    <row r="87" spans="1:9" s="17" customFormat="1" ht="12" customHeight="1" thickBot="1">
      <c r="A87" s="83" t="s">
        <v>227</v>
      </c>
      <c r="B87" s="138" t="s">
        <v>361</v>
      </c>
      <c r="C87" s="292"/>
      <c r="D87" s="292"/>
      <c r="E87" s="292"/>
      <c r="F87" s="292"/>
      <c r="G87" s="292"/>
      <c r="H87" s="292"/>
      <c r="I87" s="292"/>
    </row>
    <row r="88" spans="1:9" s="17" customFormat="1" ht="12" customHeight="1" thickBot="1">
      <c r="A88" s="83" t="s">
        <v>377</v>
      </c>
      <c r="B88" s="138" t="s">
        <v>228</v>
      </c>
      <c r="C88" s="292"/>
      <c r="D88" s="292"/>
      <c r="E88" s="292"/>
      <c r="F88" s="292"/>
      <c r="G88" s="292"/>
      <c r="H88" s="292"/>
      <c r="I88" s="292"/>
    </row>
    <row r="89" spans="1:9" s="17" customFormat="1" ht="12" customHeight="1" thickBot="1">
      <c r="A89" s="83" t="s">
        <v>378</v>
      </c>
      <c r="B89" s="142" t="s">
        <v>364</v>
      </c>
      <c r="C89" s="258">
        <f aca="true" t="shared" si="8" ref="C89:I89">+C66+C70+C75+C78+C82+C88+C87</f>
        <v>500000000</v>
      </c>
      <c r="D89" s="258">
        <f t="shared" si="8"/>
        <v>27350267</v>
      </c>
      <c r="E89" s="258">
        <f t="shared" si="8"/>
        <v>0</v>
      </c>
      <c r="F89" s="258">
        <f t="shared" si="8"/>
        <v>0</v>
      </c>
      <c r="G89" s="258">
        <f t="shared" si="8"/>
        <v>0</v>
      </c>
      <c r="H89" s="258">
        <f>+H66+H70+H75+H78+H82+H88+H87</f>
        <v>0</v>
      </c>
      <c r="I89" s="258">
        <f t="shared" si="8"/>
        <v>527350267</v>
      </c>
    </row>
    <row r="90" spans="1:9" s="17" customFormat="1" ht="24.75" customHeight="1" thickBot="1">
      <c r="A90" s="87" t="s">
        <v>379</v>
      </c>
      <c r="B90" s="284" t="s">
        <v>380</v>
      </c>
      <c r="C90" s="554">
        <f aca="true" t="shared" si="9" ref="C90:I90">+C65+C89</f>
        <v>2105744264</v>
      </c>
      <c r="D90" s="554">
        <f t="shared" si="9"/>
        <v>27350267</v>
      </c>
      <c r="E90" s="554">
        <f t="shared" si="9"/>
        <v>333703258</v>
      </c>
      <c r="F90" s="554">
        <f t="shared" si="9"/>
        <v>75578282</v>
      </c>
      <c r="G90" s="554">
        <f t="shared" si="9"/>
        <v>340060577</v>
      </c>
      <c r="H90" s="554">
        <f>+H65+H89</f>
        <v>116867451</v>
      </c>
      <c r="I90" s="554">
        <f t="shared" si="9"/>
        <v>2999304099</v>
      </c>
    </row>
    <row r="91" spans="1:9" s="17" customFormat="1" ht="24.75" customHeight="1">
      <c r="A91" s="181"/>
      <c r="B91" s="182"/>
      <c r="C91" s="185"/>
      <c r="D91" s="185"/>
      <c r="E91" s="185"/>
      <c r="F91" s="185"/>
      <c r="G91" s="185"/>
      <c r="H91" s="185"/>
      <c r="I91" s="185"/>
    </row>
    <row r="92" spans="1:9" s="18" customFormat="1" ht="15" customHeight="1" thickBot="1">
      <c r="A92" s="34"/>
      <c r="B92" s="35"/>
      <c r="C92" s="180"/>
      <c r="D92" s="180"/>
      <c r="E92" s="180"/>
      <c r="F92" s="180"/>
      <c r="G92" s="180"/>
      <c r="H92" s="180"/>
      <c r="I92" s="180"/>
    </row>
    <row r="93" spans="1:9" s="14" customFormat="1" ht="39.75" customHeight="1" thickBot="1">
      <c r="A93" s="38"/>
      <c r="B93" s="39" t="s">
        <v>39</v>
      </c>
      <c r="C93" s="394" t="s">
        <v>597</v>
      </c>
      <c r="D93" s="394" t="s">
        <v>699</v>
      </c>
      <c r="E93" s="394" t="s">
        <v>701</v>
      </c>
      <c r="F93" s="394" t="s">
        <v>708</v>
      </c>
      <c r="G93" s="394" t="s">
        <v>709</v>
      </c>
      <c r="H93" s="394" t="s">
        <v>712</v>
      </c>
      <c r="I93" s="394" t="s">
        <v>700</v>
      </c>
    </row>
    <row r="94" spans="1:9" s="19" customFormat="1" ht="12" customHeight="1" thickBot="1">
      <c r="A94" s="74" t="s">
        <v>4</v>
      </c>
      <c r="B94" s="246" t="s">
        <v>384</v>
      </c>
      <c r="C94" s="258">
        <f aca="true" t="shared" si="10" ref="C94:I94">C95+C96+C97+C98+C99</f>
        <v>816962288</v>
      </c>
      <c r="D94" s="258">
        <f t="shared" si="10"/>
        <v>27350267</v>
      </c>
      <c r="E94" s="258">
        <f t="shared" si="10"/>
        <v>22308640</v>
      </c>
      <c r="F94" s="258">
        <f t="shared" si="10"/>
        <v>28159064</v>
      </c>
      <c r="G94" s="258">
        <f t="shared" si="10"/>
        <v>7434226</v>
      </c>
      <c r="H94" s="258">
        <f>H95+H96+H97+H98+H99</f>
        <v>5988172</v>
      </c>
      <c r="I94" s="258">
        <f t="shared" si="10"/>
        <v>908202657</v>
      </c>
    </row>
    <row r="95" spans="1:9" ht="12" customHeight="1">
      <c r="A95" s="88" t="s">
        <v>60</v>
      </c>
      <c r="B95" s="230" t="s">
        <v>34</v>
      </c>
      <c r="C95" s="319">
        <v>104814485</v>
      </c>
      <c r="D95" s="319"/>
      <c r="E95" s="319"/>
      <c r="F95" s="319"/>
      <c r="G95" s="319"/>
      <c r="H95" s="319"/>
      <c r="I95" s="188">
        <f>SUM(C95:G95)</f>
        <v>104814485</v>
      </c>
    </row>
    <row r="96" spans="1:9" ht="12" customHeight="1">
      <c r="A96" s="81" t="s">
        <v>61</v>
      </c>
      <c r="B96" s="150" t="s">
        <v>106</v>
      </c>
      <c r="C96" s="189">
        <v>13738445</v>
      </c>
      <c r="D96" s="189"/>
      <c r="E96" s="189"/>
      <c r="F96" s="189"/>
      <c r="G96" s="189"/>
      <c r="H96" s="189"/>
      <c r="I96" s="188">
        <f>SUM(C96:G96)</f>
        <v>13738445</v>
      </c>
    </row>
    <row r="97" spans="1:9" ht="12" customHeight="1">
      <c r="A97" s="81" t="s">
        <v>62</v>
      </c>
      <c r="B97" s="150" t="s">
        <v>81</v>
      </c>
      <c r="C97" s="440">
        <v>451051466</v>
      </c>
      <c r="D97" s="440">
        <v>27350267</v>
      </c>
      <c r="E97" s="440">
        <v>-2375890</v>
      </c>
      <c r="F97" s="440">
        <v>28159064</v>
      </c>
      <c r="G97" s="189">
        <v>-5364160</v>
      </c>
      <c r="H97" s="189">
        <v>3858172</v>
      </c>
      <c r="I97" s="188">
        <f>SUM(C97:H97)</f>
        <v>502678919</v>
      </c>
    </row>
    <row r="98" spans="1:9" ht="12" customHeight="1">
      <c r="A98" s="81" t="s">
        <v>63</v>
      </c>
      <c r="B98" s="238" t="s">
        <v>107</v>
      </c>
      <c r="C98" s="188">
        <v>9000000</v>
      </c>
      <c r="D98" s="188"/>
      <c r="E98" s="188"/>
      <c r="F98" s="188"/>
      <c r="G98" s="188">
        <v>1000000</v>
      </c>
      <c r="H98" s="188"/>
      <c r="I98" s="188">
        <f>SUM(C98:G98)</f>
        <v>10000000</v>
      </c>
    </row>
    <row r="99" spans="1:9" ht="12" customHeight="1">
      <c r="A99" s="81" t="s">
        <v>71</v>
      </c>
      <c r="B99" s="5" t="s">
        <v>108</v>
      </c>
      <c r="C99" s="265">
        <f aca="true" t="shared" si="11" ref="C99:I99">SUM(C100:C111)</f>
        <v>238357892</v>
      </c>
      <c r="D99" s="265">
        <f t="shared" si="11"/>
        <v>0</v>
      </c>
      <c r="E99" s="265">
        <f t="shared" si="11"/>
        <v>24684530</v>
      </c>
      <c r="F99" s="265">
        <f t="shared" si="11"/>
        <v>0</v>
      </c>
      <c r="G99" s="265">
        <f t="shared" si="11"/>
        <v>11798386</v>
      </c>
      <c r="H99" s="265">
        <f>SUM(H100:H111)</f>
        <v>2130000</v>
      </c>
      <c r="I99" s="265">
        <f t="shared" si="11"/>
        <v>276970808</v>
      </c>
    </row>
    <row r="100" spans="1:9" ht="12" customHeight="1">
      <c r="A100" s="81" t="s">
        <v>64</v>
      </c>
      <c r="B100" s="150" t="s">
        <v>381</v>
      </c>
      <c r="C100" s="188"/>
      <c r="D100" s="188"/>
      <c r="E100" s="188">
        <v>11684530</v>
      </c>
      <c r="F100" s="189">
        <v>-84448</v>
      </c>
      <c r="G100" s="189"/>
      <c r="H100" s="189">
        <v>2130000</v>
      </c>
      <c r="I100" s="188">
        <f>SUM(C100:H100)</f>
        <v>13730082</v>
      </c>
    </row>
    <row r="101" spans="1:9" ht="12" customHeight="1">
      <c r="A101" s="81" t="s">
        <v>65</v>
      </c>
      <c r="B101" s="240" t="s">
        <v>327</v>
      </c>
      <c r="C101" s="395">
        <v>56533241</v>
      </c>
      <c r="D101" s="395"/>
      <c r="E101" s="395"/>
      <c r="F101" s="395"/>
      <c r="G101" s="395"/>
      <c r="H101" s="395"/>
      <c r="I101" s="395">
        <v>56533241</v>
      </c>
    </row>
    <row r="102" spans="1:9" ht="12" customHeight="1">
      <c r="A102" s="81" t="s">
        <v>72</v>
      </c>
      <c r="B102" s="240" t="s">
        <v>326</v>
      </c>
      <c r="C102" s="189"/>
      <c r="D102" s="189"/>
      <c r="E102" s="189"/>
      <c r="F102" s="189"/>
      <c r="G102" s="189"/>
      <c r="H102" s="189"/>
      <c r="I102" s="440">
        <f>SUM(C102:F102)</f>
        <v>0</v>
      </c>
    </row>
    <row r="103" spans="1:9" ht="12" customHeight="1">
      <c r="A103" s="81" t="s">
        <v>73</v>
      </c>
      <c r="B103" s="240" t="s">
        <v>244</v>
      </c>
      <c r="C103" s="189"/>
      <c r="D103" s="189"/>
      <c r="E103" s="189"/>
      <c r="F103" s="189"/>
      <c r="G103" s="189"/>
      <c r="H103" s="189"/>
      <c r="I103" s="189"/>
    </row>
    <row r="104" spans="1:9" ht="12" customHeight="1">
      <c r="A104" s="81" t="s">
        <v>74</v>
      </c>
      <c r="B104" s="241" t="s">
        <v>245</v>
      </c>
      <c r="C104" s="188"/>
      <c r="D104" s="188"/>
      <c r="E104" s="188"/>
      <c r="F104" s="188"/>
      <c r="G104" s="188"/>
      <c r="H104" s="188"/>
      <c r="I104" s="188"/>
    </row>
    <row r="105" spans="1:9" ht="12" customHeight="1">
      <c r="A105" s="81" t="s">
        <v>75</v>
      </c>
      <c r="B105" s="241" t="s">
        <v>246</v>
      </c>
      <c r="C105" s="189"/>
      <c r="D105" s="189"/>
      <c r="E105" s="189"/>
      <c r="F105" s="189"/>
      <c r="G105" s="189"/>
      <c r="H105" s="189"/>
      <c r="I105" s="189"/>
    </row>
    <row r="106" spans="1:9" ht="12" customHeight="1">
      <c r="A106" s="81" t="s">
        <v>77</v>
      </c>
      <c r="B106" s="240" t="s">
        <v>247</v>
      </c>
      <c r="C106" s="189">
        <v>29391690</v>
      </c>
      <c r="D106" s="189"/>
      <c r="E106" s="189"/>
      <c r="F106" s="189">
        <v>84448</v>
      </c>
      <c r="G106" s="189">
        <v>9728053</v>
      </c>
      <c r="H106" s="189"/>
      <c r="I106" s="188">
        <f>SUM(C106:G106)</f>
        <v>39204191</v>
      </c>
    </row>
    <row r="107" spans="1:9" ht="12" customHeight="1">
      <c r="A107" s="81" t="s">
        <v>109</v>
      </c>
      <c r="B107" s="240" t="s">
        <v>248</v>
      </c>
      <c r="C107" s="189"/>
      <c r="D107" s="189"/>
      <c r="E107" s="189"/>
      <c r="F107" s="189"/>
      <c r="G107" s="189"/>
      <c r="H107" s="189"/>
      <c r="I107" s="189"/>
    </row>
    <row r="108" spans="1:9" ht="12" customHeight="1">
      <c r="A108" s="81" t="s">
        <v>242</v>
      </c>
      <c r="B108" s="241" t="s">
        <v>249</v>
      </c>
      <c r="C108" s="189"/>
      <c r="D108" s="189"/>
      <c r="E108" s="189"/>
      <c r="F108" s="189"/>
      <c r="G108" s="189"/>
      <c r="H108" s="189"/>
      <c r="I108" s="189"/>
    </row>
    <row r="109" spans="1:9" ht="12" customHeight="1">
      <c r="A109" s="89" t="s">
        <v>243</v>
      </c>
      <c r="B109" s="239" t="s">
        <v>250</v>
      </c>
      <c r="C109" s="189"/>
      <c r="D109" s="189"/>
      <c r="E109" s="189"/>
      <c r="F109" s="189"/>
      <c r="G109" s="189"/>
      <c r="H109" s="189"/>
      <c r="I109" s="189"/>
    </row>
    <row r="110" spans="1:9" ht="12" customHeight="1">
      <c r="A110" s="81" t="s">
        <v>324</v>
      </c>
      <c r="B110" s="239" t="s">
        <v>251</v>
      </c>
      <c r="C110" s="189"/>
      <c r="D110" s="189"/>
      <c r="E110" s="189"/>
      <c r="F110" s="189"/>
      <c r="G110" s="189"/>
      <c r="H110" s="189"/>
      <c r="I110" s="189"/>
    </row>
    <row r="111" spans="1:9" ht="12" customHeight="1">
      <c r="A111" s="81" t="s">
        <v>325</v>
      </c>
      <c r="B111" s="241" t="s">
        <v>252</v>
      </c>
      <c r="C111" s="189">
        <v>152432961</v>
      </c>
      <c r="D111" s="189"/>
      <c r="E111" s="189">
        <v>13000000</v>
      </c>
      <c r="F111" s="189"/>
      <c r="G111" s="189">
        <v>2070333</v>
      </c>
      <c r="H111" s="189"/>
      <c r="I111" s="188">
        <f>SUM(C111:G111)</f>
        <v>167503294</v>
      </c>
    </row>
    <row r="112" spans="1:9" ht="12" customHeight="1">
      <c r="A112" s="81" t="s">
        <v>329</v>
      </c>
      <c r="B112" s="238" t="s">
        <v>35</v>
      </c>
      <c r="C112" s="296">
        <f aca="true" t="shared" si="12" ref="C112:I112">C113+C114</f>
        <v>10000000</v>
      </c>
      <c r="D112" s="296">
        <f t="shared" si="12"/>
        <v>0</v>
      </c>
      <c r="E112" s="296">
        <f t="shared" si="12"/>
        <v>0</v>
      </c>
      <c r="F112" s="296">
        <f t="shared" si="12"/>
        <v>0</v>
      </c>
      <c r="G112" s="296">
        <f t="shared" si="12"/>
        <v>205919508</v>
      </c>
      <c r="H112" s="296">
        <f>H113+H114</f>
        <v>-7148804</v>
      </c>
      <c r="I112" s="296">
        <f t="shared" si="12"/>
        <v>208770704</v>
      </c>
    </row>
    <row r="113" spans="1:9" ht="12" customHeight="1">
      <c r="A113" s="82" t="s">
        <v>330</v>
      </c>
      <c r="B113" s="150" t="s">
        <v>382</v>
      </c>
      <c r="C113" s="189">
        <v>10000000</v>
      </c>
      <c r="D113" s="189"/>
      <c r="E113" s="189"/>
      <c r="F113" s="189"/>
      <c r="G113" s="189"/>
      <c r="H113" s="189"/>
      <c r="I113" s="189">
        <v>10000000</v>
      </c>
    </row>
    <row r="114" spans="1:9" ht="12" customHeight="1" thickBot="1">
      <c r="A114" s="90" t="s">
        <v>331</v>
      </c>
      <c r="B114" s="293" t="s">
        <v>383</v>
      </c>
      <c r="C114" s="190"/>
      <c r="D114" s="190"/>
      <c r="E114" s="190"/>
      <c r="F114" s="190"/>
      <c r="G114" s="194">
        <v>205919508</v>
      </c>
      <c r="H114" s="194">
        <v>-7148804</v>
      </c>
      <c r="I114" s="188">
        <f>SUM(C114:H114)</f>
        <v>198770704</v>
      </c>
    </row>
    <row r="115" spans="1:9" ht="12" customHeight="1" thickBot="1">
      <c r="A115" s="9" t="s">
        <v>5</v>
      </c>
      <c r="B115" s="294" t="s">
        <v>253</v>
      </c>
      <c r="C115" s="243">
        <f aca="true" t="shared" si="13" ref="C115:I115">+C116+C118+C120</f>
        <v>350368446</v>
      </c>
      <c r="D115" s="243">
        <f t="shared" si="13"/>
        <v>0</v>
      </c>
      <c r="E115" s="243">
        <f t="shared" si="13"/>
        <v>285514850</v>
      </c>
      <c r="F115" s="243">
        <f t="shared" si="13"/>
        <v>-15652538</v>
      </c>
      <c r="G115" s="243">
        <f t="shared" si="13"/>
        <v>126706843</v>
      </c>
      <c r="H115" s="243">
        <f>+H116+H118+H120</f>
        <v>112140804</v>
      </c>
      <c r="I115" s="243">
        <f t="shared" si="13"/>
        <v>859078405</v>
      </c>
    </row>
    <row r="116" spans="1:9" ht="12" customHeight="1">
      <c r="A116" s="80" t="s">
        <v>66</v>
      </c>
      <c r="B116" s="150" t="s">
        <v>125</v>
      </c>
      <c r="C116" s="193">
        <v>258650000</v>
      </c>
      <c r="D116" s="193"/>
      <c r="E116" s="193">
        <v>-19718640</v>
      </c>
      <c r="F116" s="193">
        <v>-15652538</v>
      </c>
      <c r="G116" s="193">
        <v>98058089</v>
      </c>
      <c r="H116" s="193">
        <v>142344902</v>
      </c>
      <c r="I116" s="188">
        <f>SUM(C116:H116)</f>
        <v>463681813</v>
      </c>
    </row>
    <row r="117" spans="1:9" ht="12" customHeight="1">
      <c r="A117" s="80" t="s">
        <v>67</v>
      </c>
      <c r="B117" s="245" t="s">
        <v>257</v>
      </c>
      <c r="C117" s="189"/>
      <c r="D117" s="189"/>
      <c r="E117" s="189"/>
      <c r="F117" s="189"/>
      <c r="G117" s="189"/>
      <c r="H117" s="189"/>
      <c r="I117" s="189"/>
    </row>
    <row r="118" spans="1:9" ht="12" customHeight="1">
      <c r="A118" s="80" t="s">
        <v>68</v>
      </c>
      <c r="B118" s="245" t="s">
        <v>110</v>
      </c>
      <c r="C118" s="189">
        <v>84218446</v>
      </c>
      <c r="D118" s="189"/>
      <c r="E118" s="189">
        <v>305233490</v>
      </c>
      <c r="F118" s="189"/>
      <c r="G118" s="189">
        <v>28648754</v>
      </c>
      <c r="H118" s="189">
        <v>-30204098</v>
      </c>
      <c r="I118" s="188">
        <f>SUM(C118:H118)</f>
        <v>387896592</v>
      </c>
    </row>
    <row r="119" spans="1:9" ht="12" customHeight="1">
      <c r="A119" s="80" t="s">
        <v>69</v>
      </c>
      <c r="B119" s="245" t="s">
        <v>258</v>
      </c>
      <c r="C119" s="189"/>
      <c r="D119" s="189"/>
      <c r="E119" s="189"/>
      <c r="F119" s="189"/>
      <c r="G119" s="189"/>
      <c r="H119" s="189"/>
      <c r="I119" s="189"/>
    </row>
    <row r="120" spans="1:9" ht="12" customHeight="1">
      <c r="A120" s="80" t="s">
        <v>70</v>
      </c>
      <c r="B120" s="137" t="s">
        <v>127</v>
      </c>
      <c r="C120" s="189">
        <v>7500000</v>
      </c>
      <c r="D120" s="189"/>
      <c r="E120" s="189"/>
      <c r="F120" s="189"/>
      <c r="G120" s="189"/>
      <c r="H120" s="189"/>
      <c r="I120" s="189">
        <v>7500000</v>
      </c>
    </row>
    <row r="121" spans="1:9" ht="12" customHeight="1">
      <c r="A121" s="80" t="s">
        <v>76</v>
      </c>
      <c r="B121" s="136" t="s">
        <v>317</v>
      </c>
      <c r="C121" s="189"/>
      <c r="D121" s="189"/>
      <c r="E121" s="189"/>
      <c r="F121" s="189"/>
      <c r="G121" s="189"/>
      <c r="H121" s="189"/>
      <c r="I121" s="189"/>
    </row>
    <row r="122" spans="1:9" ht="12" customHeight="1">
      <c r="A122" s="80" t="s">
        <v>78</v>
      </c>
      <c r="B122" s="264" t="s">
        <v>263</v>
      </c>
      <c r="C122" s="189"/>
      <c r="D122" s="189"/>
      <c r="E122" s="189"/>
      <c r="F122" s="189"/>
      <c r="G122" s="189"/>
      <c r="H122" s="189"/>
      <c r="I122" s="189"/>
    </row>
    <row r="123" spans="1:9" ht="12" customHeight="1">
      <c r="A123" s="80" t="s">
        <v>111</v>
      </c>
      <c r="B123" s="241" t="s">
        <v>246</v>
      </c>
      <c r="C123" s="189"/>
      <c r="D123" s="189"/>
      <c r="E123" s="189"/>
      <c r="F123" s="189"/>
      <c r="G123" s="189"/>
      <c r="H123" s="189"/>
      <c r="I123" s="189"/>
    </row>
    <row r="124" spans="1:9" ht="12" customHeight="1">
      <c r="A124" s="80" t="s">
        <v>112</v>
      </c>
      <c r="B124" s="241" t="s">
        <v>262</v>
      </c>
      <c r="C124" s="189"/>
      <c r="D124" s="189"/>
      <c r="E124" s="189"/>
      <c r="F124" s="189"/>
      <c r="G124" s="189"/>
      <c r="H124" s="189"/>
      <c r="I124" s="189"/>
    </row>
    <row r="125" spans="1:9" ht="12" customHeight="1">
      <c r="A125" s="80" t="s">
        <v>113</v>
      </c>
      <c r="B125" s="241" t="s">
        <v>261</v>
      </c>
      <c r="C125" s="189"/>
      <c r="D125" s="189"/>
      <c r="E125" s="189"/>
      <c r="F125" s="189"/>
      <c r="G125" s="189"/>
      <c r="H125" s="189"/>
      <c r="I125" s="189"/>
    </row>
    <row r="126" spans="1:9" ht="12" customHeight="1">
      <c r="A126" s="80" t="s">
        <v>254</v>
      </c>
      <c r="B126" s="241" t="s">
        <v>249</v>
      </c>
      <c r="C126" s="189"/>
      <c r="D126" s="189"/>
      <c r="E126" s="189"/>
      <c r="F126" s="189"/>
      <c r="G126" s="189"/>
      <c r="H126" s="189"/>
      <c r="I126" s="189"/>
    </row>
    <row r="127" spans="1:9" ht="12" customHeight="1">
      <c r="A127" s="80" t="s">
        <v>255</v>
      </c>
      <c r="B127" s="241" t="s">
        <v>260</v>
      </c>
      <c r="C127" s="189">
        <v>7500000</v>
      </c>
      <c r="D127" s="189"/>
      <c r="E127" s="189"/>
      <c r="F127" s="189"/>
      <c r="G127" s="189"/>
      <c r="H127" s="189"/>
      <c r="I127" s="189">
        <v>7500000</v>
      </c>
    </row>
    <row r="128" spans="1:9" ht="12" customHeight="1" thickBot="1">
      <c r="A128" s="89" t="s">
        <v>256</v>
      </c>
      <c r="B128" s="241" t="s">
        <v>259</v>
      </c>
      <c r="C128" s="190"/>
      <c r="D128" s="190"/>
      <c r="E128" s="190"/>
      <c r="F128" s="190"/>
      <c r="G128" s="190"/>
      <c r="H128" s="190"/>
      <c r="I128" s="190"/>
    </row>
    <row r="129" spans="1:9" ht="12" customHeight="1" thickBot="1">
      <c r="A129" s="9" t="s">
        <v>6</v>
      </c>
      <c r="B129" s="196" t="s">
        <v>334</v>
      </c>
      <c r="C129" s="243">
        <f aca="true" t="shared" si="14" ref="C129:I129">+C94+C112+C115</f>
        <v>1177330734</v>
      </c>
      <c r="D129" s="243">
        <f t="shared" si="14"/>
        <v>27350267</v>
      </c>
      <c r="E129" s="243">
        <f t="shared" si="14"/>
        <v>307823490</v>
      </c>
      <c r="F129" s="243">
        <f t="shared" si="14"/>
        <v>12506526</v>
      </c>
      <c r="G129" s="243">
        <f t="shared" si="14"/>
        <v>340060577</v>
      </c>
      <c r="H129" s="243">
        <f>+H94+H112+H115</f>
        <v>110980172</v>
      </c>
      <c r="I129" s="243">
        <f t="shared" si="14"/>
        <v>1976051766</v>
      </c>
    </row>
    <row r="130" spans="1:9" ht="12" customHeight="1" thickBot="1">
      <c r="A130" s="9" t="s">
        <v>7</v>
      </c>
      <c r="B130" s="196" t="s">
        <v>335</v>
      </c>
      <c r="C130" s="243">
        <f aca="true" t="shared" si="15" ref="C130:I130">+C131+C132+C133</f>
        <v>0</v>
      </c>
      <c r="D130" s="243">
        <f t="shared" si="15"/>
        <v>0</v>
      </c>
      <c r="E130" s="243">
        <f t="shared" si="15"/>
        <v>0</v>
      </c>
      <c r="F130" s="243">
        <f t="shared" si="15"/>
        <v>0</v>
      </c>
      <c r="G130" s="243">
        <f t="shared" si="15"/>
        <v>0</v>
      </c>
      <c r="H130" s="243">
        <f>+H131+H132+H133</f>
        <v>0</v>
      </c>
      <c r="I130" s="243">
        <f t="shared" si="15"/>
        <v>0</v>
      </c>
    </row>
    <row r="131" spans="1:9" s="19" customFormat="1" ht="12" customHeight="1">
      <c r="A131" s="80" t="s">
        <v>158</v>
      </c>
      <c r="B131" s="151" t="s">
        <v>387</v>
      </c>
      <c r="C131" s="193"/>
      <c r="D131" s="193"/>
      <c r="E131" s="193"/>
      <c r="F131" s="193"/>
      <c r="G131" s="193"/>
      <c r="H131" s="193"/>
      <c r="I131" s="193"/>
    </row>
    <row r="132" spans="1:9" ht="12" customHeight="1">
      <c r="A132" s="80" t="s">
        <v>159</v>
      </c>
      <c r="B132" s="151" t="s">
        <v>343</v>
      </c>
      <c r="C132" s="189"/>
      <c r="D132" s="189"/>
      <c r="E132" s="189"/>
      <c r="F132" s="189"/>
      <c r="G132" s="189"/>
      <c r="H132" s="189"/>
      <c r="I132" s="189"/>
    </row>
    <row r="133" spans="1:9" ht="12" customHeight="1" thickBot="1">
      <c r="A133" s="89" t="s">
        <v>160</v>
      </c>
      <c r="B133" s="152" t="s">
        <v>386</v>
      </c>
      <c r="C133" s="349"/>
      <c r="D133" s="349"/>
      <c r="E133" s="349"/>
      <c r="F133" s="349"/>
      <c r="G133" s="349"/>
      <c r="H133" s="349"/>
      <c r="I133" s="349"/>
    </row>
    <row r="134" spans="1:9" ht="12" customHeight="1" thickBot="1">
      <c r="A134" s="9" t="s">
        <v>8</v>
      </c>
      <c r="B134" s="196" t="s">
        <v>336</v>
      </c>
      <c r="C134" s="192"/>
      <c r="D134" s="192"/>
      <c r="E134" s="192"/>
      <c r="F134" s="192"/>
      <c r="G134" s="192"/>
      <c r="H134" s="192"/>
      <c r="I134" s="192"/>
    </row>
    <row r="135" spans="1:9" ht="12" customHeight="1">
      <c r="A135" s="80" t="s">
        <v>53</v>
      </c>
      <c r="B135" s="151" t="s">
        <v>345</v>
      </c>
      <c r="C135" s="193"/>
      <c r="D135" s="193"/>
      <c r="E135" s="193"/>
      <c r="F135" s="193"/>
      <c r="G135" s="193"/>
      <c r="H135" s="193"/>
      <c r="I135" s="193"/>
    </row>
    <row r="136" spans="1:9" ht="12" customHeight="1">
      <c r="A136" s="80" t="s">
        <v>54</v>
      </c>
      <c r="B136" s="151" t="s">
        <v>337</v>
      </c>
      <c r="C136" s="189"/>
      <c r="D136" s="189"/>
      <c r="E136" s="189"/>
      <c r="F136" s="189"/>
      <c r="G136" s="189"/>
      <c r="H136" s="189"/>
      <c r="I136" s="189"/>
    </row>
    <row r="137" spans="1:9" ht="12" customHeight="1">
      <c r="A137" s="80" t="s">
        <v>55</v>
      </c>
      <c r="B137" s="151" t="s">
        <v>338</v>
      </c>
      <c r="C137" s="189"/>
      <c r="D137" s="189"/>
      <c r="E137" s="189"/>
      <c r="F137" s="189"/>
      <c r="G137" s="189"/>
      <c r="H137" s="189"/>
      <c r="I137" s="189"/>
    </row>
    <row r="138" spans="1:9" ht="12" customHeight="1">
      <c r="A138" s="80" t="s">
        <v>98</v>
      </c>
      <c r="B138" s="151" t="s">
        <v>385</v>
      </c>
      <c r="C138" s="189"/>
      <c r="D138" s="189"/>
      <c r="E138" s="189"/>
      <c r="F138" s="189"/>
      <c r="G138" s="189"/>
      <c r="H138" s="189"/>
      <c r="I138" s="189"/>
    </row>
    <row r="139" spans="1:9" ht="12" customHeight="1">
      <c r="A139" s="80" t="s">
        <v>99</v>
      </c>
      <c r="B139" s="151" t="s">
        <v>340</v>
      </c>
      <c r="C139" s="189"/>
      <c r="D139" s="189"/>
      <c r="E139" s="189"/>
      <c r="F139" s="189"/>
      <c r="G139" s="189"/>
      <c r="H139" s="189"/>
      <c r="I139" s="189"/>
    </row>
    <row r="140" spans="1:9" s="19" customFormat="1" ht="12" customHeight="1" thickBot="1">
      <c r="A140" s="89" t="s">
        <v>100</v>
      </c>
      <c r="B140" s="152" t="s">
        <v>341</v>
      </c>
      <c r="C140" s="190"/>
      <c r="D140" s="190"/>
      <c r="E140" s="190"/>
      <c r="F140" s="190"/>
      <c r="G140" s="190"/>
      <c r="H140" s="190"/>
      <c r="I140" s="190"/>
    </row>
    <row r="141" spans="1:9" ht="12" customHeight="1" thickBot="1">
      <c r="A141" s="9" t="s">
        <v>9</v>
      </c>
      <c r="B141" s="196" t="s">
        <v>400</v>
      </c>
      <c r="C141" s="258">
        <f aca="true" t="shared" si="16" ref="C141:I141">+C142+C143+C145+C146+C144</f>
        <v>928413530</v>
      </c>
      <c r="D141" s="258">
        <f t="shared" si="16"/>
        <v>0</v>
      </c>
      <c r="E141" s="258">
        <f t="shared" si="16"/>
        <v>25879768</v>
      </c>
      <c r="F141" s="258">
        <f t="shared" si="16"/>
        <v>63071756</v>
      </c>
      <c r="G141" s="258">
        <f t="shared" si="16"/>
        <v>0</v>
      </c>
      <c r="H141" s="258">
        <f>+H142+H143+H145+H146+H144</f>
        <v>5887279</v>
      </c>
      <c r="I141" s="258">
        <f t="shared" si="16"/>
        <v>1023252333</v>
      </c>
    </row>
    <row r="142" spans="1:9" ht="12.75">
      <c r="A142" s="80" t="s">
        <v>56</v>
      </c>
      <c r="B142" s="151" t="s">
        <v>264</v>
      </c>
      <c r="C142" s="319"/>
      <c r="D142" s="824"/>
      <c r="E142" s="319"/>
      <c r="F142" s="319"/>
      <c r="G142" s="319"/>
      <c r="H142" s="319"/>
      <c r="I142" s="828"/>
    </row>
    <row r="143" spans="1:9" ht="12" customHeight="1">
      <c r="A143" s="80" t="s">
        <v>57</v>
      </c>
      <c r="B143" s="151" t="s">
        <v>265</v>
      </c>
      <c r="C143" s="443">
        <v>27322142</v>
      </c>
      <c r="D143" s="825"/>
      <c r="E143" s="443"/>
      <c r="F143" s="443"/>
      <c r="G143" s="443"/>
      <c r="H143" s="443"/>
      <c r="I143" s="829">
        <v>27322142</v>
      </c>
    </row>
    <row r="144" spans="1:9" ht="12" customHeight="1">
      <c r="A144" s="80" t="s">
        <v>178</v>
      </c>
      <c r="B144" s="151" t="s">
        <v>399</v>
      </c>
      <c r="C144" s="444">
        <v>901091388</v>
      </c>
      <c r="D144" s="822"/>
      <c r="E144" s="189">
        <v>25879768</v>
      </c>
      <c r="F144" s="189">
        <v>63071756</v>
      </c>
      <c r="G144" s="189"/>
      <c r="H144" s="189">
        <v>5887279</v>
      </c>
      <c r="I144" s="823">
        <f>SUM(C144:H144)</f>
        <v>995930191</v>
      </c>
    </row>
    <row r="145" spans="1:9" s="19" customFormat="1" ht="12" customHeight="1">
      <c r="A145" s="80" t="s">
        <v>179</v>
      </c>
      <c r="B145" s="151" t="s">
        <v>350</v>
      </c>
      <c r="C145" s="193"/>
      <c r="D145" s="826"/>
      <c r="E145" s="193"/>
      <c r="F145" s="193"/>
      <c r="G145" s="193"/>
      <c r="H145" s="193"/>
      <c r="I145" s="830"/>
    </row>
    <row r="146" spans="1:9" s="19" customFormat="1" ht="12" customHeight="1" thickBot="1">
      <c r="A146" s="89" t="s">
        <v>180</v>
      </c>
      <c r="B146" s="152" t="s">
        <v>284</v>
      </c>
      <c r="C146" s="194"/>
      <c r="D146" s="827"/>
      <c r="E146" s="194"/>
      <c r="F146" s="194"/>
      <c r="G146" s="194"/>
      <c r="H146" s="194"/>
      <c r="I146" s="831"/>
    </row>
    <row r="147" spans="1:9" s="19" customFormat="1" ht="12" customHeight="1" thickBot="1">
      <c r="A147" s="9" t="s">
        <v>10</v>
      </c>
      <c r="B147" s="196" t="s">
        <v>351</v>
      </c>
      <c r="C147" s="297"/>
      <c r="D147" s="297"/>
      <c r="E147" s="297"/>
      <c r="F147" s="297"/>
      <c r="G147" s="297"/>
      <c r="H147" s="297"/>
      <c r="I147" s="297"/>
    </row>
    <row r="148" spans="1:9" s="19" customFormat="1" ht="12" customHeight="1">
      <c r="A148" s="80" t="s">
        <v>58</v>
      </c>
      <c r="B148" s="151" t="s">
        <v>346</v>
      </c>
      <c r="C148" s="193"/>
      <c r="D148" s="193"/>
      <c r="E148" s="193"/>
      <c r="F148" s="193"/>
      <c r="G148" s="193"/>
      <c r="H148" s="193"/>
      <c r="I148" s="193"/>
    </row>
    <row r="149" spans="1:9" s="19" customFormat="1" ht="12" customHeight="1">
      <c r="A149" s="80" t="s">
        <v>59</v>
      </c>
      <c r="B149" s="151" t="s">
        <v>353</v>
      </c>
      <c r="C149" s="189"/>
      <c r="D149" s="189"/>
      <c r="E149" s="189"/>
      <c r="F149" s="189"/>
      <c r="G149" s="189"/>
      <c r="H149" s="189"/>
      <c r="I149" s="189"/>
    </row>
    <row r="150" spans="1:9" s="19" customFormat="1" ht="12" customHeight="1">
      <c r="A150" s="80" t="s">
        <v>190</v>
      </c>
      <c r="B150" s="151" t="s">
        <v>348</v>
      </c>
      <c r="C150" s="189"/>
      <c r="D150" s="189"/>
      <c r="E150" s="189"/>
      <c r="F150" s="189"/>
      <c r="G150" s="189"/>
      <c r="H150" s="189"/>
      <c r="I150" s="189"/>
    </row>
    <row r="151" spans="1:9" s="19" customFormat="1" ht="12" customHeight="1">
      <c r="A151" s="80" t="s">
        <v>191</v>
      </c>
      <c r="B151" s="151" t="s">
        <v>388</v>
      </c>
      <c r="C151" s="189"/>
      <c r="D151" s="189"/>
      <c r="E151" s="189"/>
      <c r="F151" s="189"/>
      <c r="G151" s="189"/>
      <c r="H151" s="189"/>
      <c r="I151" s="189"/>
    </row>
    <row r="152" spans="1:9" ht="12.75" customHeight="1" thickBot="1">
      <c r="A152" s="89" t="s">
        <v>352</v>
      </c>
      <c r="B152" s="152" t="s">
        <v>355</v>
      </c>
      <c r="C152" s="190"/>
      <c r="D152" s="190"/>
      <c r="E152" s="190"/>
      <c r="F152" s="190"/>
      <c r="G152" s="190"/>
      <c r="H152" s="190"/>
      <c r="I152" s="190"/>
    </row>
    <row r="153" spans="1:9" ht="12.75" customHeight="1" thickBot="1">
      <c r="A153" s="101" t="s">
        <v>11</v>
      </c>
      <c r="B153" s="196" t="s">
        <v>356</v>
      </c>
      <c r="C153" s="297"/>
      <c r="D153" s="297"/>
      <c r="E153" s="297"/>
      <c r="F153" s="297"/>
      <c r="G153" s="297"/>
      <c r="H153" s="297"/>
      <c r="I153" s="297"/>
    </row>
    <row r="154" spans="1:9" ht="12.75" customHeight="1" thickBot="1">
      <c r="A154" s="101" t="s">
        <v>12</v>
      </c>
      <c r="B154" s="196" t="s">
        <v>357</v>
      </c>
      <c r="C154" s="297"/>
      <c r="D154" s="297"/>
      <c r="E154" s="297"/>
      <c r="F154" s="297"/>
      <c r="G154" s="297"/>
      <c r="H154" s="297"/>
      <c r="I154" s="297"/>
    </row>
    <row r="155" spans="1:9" ht="12" customHeight="1" thickBot="1">
      <c r="A155" s="9" t="s">
        <v>13</v>
      </c>
      <c r="B155" s="196" t="s">
        <v>359</v>
      </c>
      <c r="C155" s="298">
        <f aca="true" t="shared" si="17" ref="C155:I155">+C130+C134+C141+C147+C153+C154</f>
        <v>928413530</v>
      </c>
      <c r="D155" s="298">
        <f t="shared" si="17"/>
        <v>0</v>
      </c>
      <c r="E155" s="298">
        <f t="shared" si="17"/>
        <v>25879768</v>
      </c>
      <c r="F155" s="298">
        <f t="shared" si="17"/>
        <v>63071756</v>
      </c>
      <c r="G155" s="298">
        <f t="shared" si="17"/>
        <v>0</v>
      </c>
      <c r="H155" s="298">
        <f>+H130+H134+H141+H147+H153+H154</f>
        <v>5887279</v>
      </c>
      <c r="I155" s="298">
        <f t="shared" si="17"/>
        <v>1023252333</v>
      </c>
    </row>
    <row r="156" spans="1:9" ht="24.75" customHeight="1" thickBot="1">
      <c r="A156" s="91" t="s">
        <v>14</v>
      </c>
      <c r="B156" s="295" t="s">
        <v>358</v>
      </c>
      <c r="C156" s="555">
        <f aca="true" t="shared" si="18" ref="C156:I156">+C129+C155</f>
        <v>2105744264</v>
      </c>
      <c r="D156" s="555">
        <f t="shared" si="18"/>
        <v>27350267</v>
      </c>
      <c r="E156" s="555">
        <f t="shared" si="18"/>
        <v>333703258</v>
      </c>
      <c r="F156" s="555">
        <f t="shared" si="18"/>
        <v>75578282</v>
      </c>
      <c r="G156" s="555">
        <f t="shared" si="18"/>
        <v>340060577</v>
      </c>
      <c r="H156" s="555">
        <f>+H129+H155</f>
        <v>116867451</v>
      </c>
      <c r="I156" s="555">
        <f t="shared" si="18"/>
        <v>2999304099</v>
      </c>
    </row>
    <row r="157" spans="1:9" ht="13.5" thickBot="1">
      <c r="A157" s="67"/>
      <c r="B157" s="68"/>
      <c r="C157" s="299"/>
      <c r="D157" s="299"/>
      <c r="E157" s="299"/>
      <c r="F157" s="299"/>
      <c r="G157" s="299"/>
      <c r="H157" s="299"/>
      <c r="I157" s="299"/>
    </row>
    <row r="158" spans="1:9" ht="15" customHeight="1" thickBot="1">
      <c r="A158" s="42" t="s">
        <v>389</v>
      </c>
      <c r="B158" s="221"/>
      <c r="C158" s="300">
        <v>13</v>
      </c>
      <c r="D158" s="300"/>
      <c r="E158" s="300"/>
      <c r="F158" s="300"/>
      <c r="G158" s="300"/>
      <c r="H158" s="300"/>
      <c r="I158" s="300">
        <v>13</v>
      </c>
    </row>
    <row r="159" spans="1:9" ht="14.25" customHeight="1" thickBot="1">
      <c r="A159" s="42" t="s">
        <v>122</v>
      </c>
      <c r="B159" s="221"/>
      <c r="C159" s="300">
        <v>15</v>
      </c>
      <c r="D159" s="300"/>
      <c r="E159" s="300"/>
      <c r="F159" s="300"/>
      <c r="G159" s="300"/>
      <c r="H159" s="300"/>
      <c r="I159" s="300">
        <v>15</v>
      </c>
    </row>
  </sheetData>
  <sheetProtection formatCells="0"/>
  <mergeCells count="1">
    <mergeCell ref="A2:A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0" r:id="rId1"/>
  <headerFooter alignWithMargins="0">
    <oddHeader>&amp;R9.sz. melléklet a ……/2024. (….) önkormányzati rendelethez</oddHeader>
  </headerFooter>
  <rowBreaks count="1" manualBreakCount="1"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Farkas Marietta</cp:lastModifiedBy>
  <cp:lastPrinted>2023-01-12T07:30:12Z</cp:lastPrinted>
  <dcterms:created xsi:type="dcterms:W3CDTF">1999-10-30T10:30:45Z</dcterms:created>
  <dcterms:modified xsi:type="dcterms:W3CDTF">2024-04-16T06:18:11Z</dcterms:modified>
  <cp:category/>
  <cp:version/>
  <cp:contentType/>
  <cp:contentStatus/>
</cp:coreProperties>
</file>